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hidePivotFieldList="1" autoCompressPictures="0"/>
  <mc:AlternateContent xmlns:mc="http://schemas.openxmlformats.org/markup-compatibility/2006">
    <mc:Choice Requires="x15">
      <x15ac:absPath xmlns:x15ac="http://schemas.microsoft.com/office/spreadsheetml/2010/11/ac" url="/Users/ascalfaro/Desktop/"/>
    </mc:Choice>
  </mc:AlternateContent>
  <xr:revisionPtr revIDLastSave="0" documentId="13_ncr:1_{446CDB57-F18E-964B-8183-3674179D28AC}" xr6:coauthVersionLast="47" xr6:coauthVersionMax="47" xr10:uidLastSave="{00000000-0000-0000-0000-000000000000}"/>
  <bookViews>
    <workbookView xWindow="280" yWindow="500" windowWidth="32860" windowHeight="20880" tabRatio="500" activeTab="2" xr2:uid="{00000000-000D-0000-FFFF-FFFF00000000}"/>
  </bookViews>
  <sheets>
    <sheet name="Sheet1" sheetId="5" state="hidden" r:id="rId1"/>
    <sheet name="Budget Report" sheetId="4" state="hidden" r:id="rId2"/>
    <sheet name="Budget Details" sheetId="1" r:id="rId3"/>
    <sheet name="Sheet2" sheetId="6" r:id="rId4"/>
    <sheet name="Lookup Lists" sheetId="2" state="hidden" r:id="rId5"/>
  </sheets>
  <definedNames>
    <definedName name="BudgetCategory">BudgetCategoryLookup[Budget Category Lookup]</definedName>
    <definedName name="_xlnm.Print_Area" localSheetId="2">'Budget Details'!$A$1:$D$141</definedName>
    <definedName name="_xlnm.Print_Area" localSheetId="1">'Budget Report'!$A$1:$H$51</definedName>
    <definedName name="_xlnm.Print_Titles" localSheetId="2">'Budget Details'!$1:$1</definedName>
    <definedName name="_xlnm.Print_Titles" localSheetId="1">'Budget Report'!$B:$B,'Budget Report'!$23:$23</definedName>
  </definedNames>
  <calcPr calcId="191029"/>
  <pivotCaches>
    <pivotCache cacheId="35" r:id="rId6"/>
  </pivotCache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31" i="1" l="1"/>
  <c r="C92" i="1" l="1"/>
  <c r="C26" i="1" l="1"/>
  <c r="C12" i="1" l="1"/>
  <c r="C55" i="1" l="1"/>
  <c r="C98" i="1" l="1"/>
  <c r="C84" i="1" l="1"/>
  <c r="C61" i="1" l="1"/>
  <c r="C47" i="1"/>
  <c r="C76" i="1"/>
  <c r="C106" i="1"/>
  <c r="C119" i="1"/>
  <c r="C125" i="1" s="1"/>
  <c r="C139" i="1" s="1"/>
  <c r="E10" i="4"/>
  <c r="C7" i="4"/>
  <c r="C13" i="4"/>
  <c r="C17" i="4"/>
  <c r="C108" i="1" l="1"/>
  <c r="C112" i="1" s="1"/>
  <c r="E4" i="4"/>
  <c r="C16" i="4"/>
  <c r="C18" i="4" s="1"/>
  <c r="C1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2" authorId="0" shapeId="0" xr:uid="{00000000-0006-0000-0100-000001000000}">
      <text>
        <r>
          <rPr>
            <b/>
            <sz val="9"/>
            <color rgb="FF000000"/>
            <rFont val="Geneva"/>
            <family val="2"/>
            <charset val="1"/>
          </rPr>
          <t xml:space="preserve">Edit your budget data on the Budget Details sheet. When you enter your data, the Budget Summary that you see here updates automatically.
</t>
        </r>
        <r>
          <rPr>
            <b/>
            <sz val="9"/>
            <color rgb="FF000000"/>
            <rFont val="Geneva"/>
            <family val="2"/>
            <charset val="1"/>
          </rPr>
          <t xml:space="preserve">
</t>
        </r>
        <r>
          <rPr>
            <b/>
            <sz val="9"/>
            <color rgb="FF000000"/>
            <rFont val="Geneva"/>
            <family val="2"/>
            <charset val="1"/>
          </rPr>
          <t>The Expense Overview table below is a PivotTable. After you update your data on the Budget Details sheet, right-click in the table and then click Refresh Data to update both the table and the chart.</t>
        </r>
      </text>
    </comment>
    <comment ref="G14" authorId="0" shapeId="0" xr:uid="{00000000-0006-0000-0100-000002000000}">
      <text>
        <r>
          <rPr>
            <b/>
            <sz val="9"/>
            <color rgb="FF000000"/>
            <rFont val="Geneva"/>
            <family val="2"/>
            <charset val="1"/>
          </rPr>
          <t xml:space="preserve">Easily apply your own colors to this template. This template is formatted using themes that enable you to apply fonts, colors, and graphic formatting effects throughout the workbook with just a click.
</t>
        </r>
        <r>
          <rPr>
            <b/>
            <sz val="9"/>
            <color rgb="FF000000"/>
            <rFont val="Geneva"/>
            <family val="2"/>
            <charset val="1"/>
          </rPr>
          <t xml:space="preserve">
</t>
        </r>
        <r>
          <rPr>
            <b/>
            <sz val="9"/>
            <color rgb="FF000000"/>
            <rFont val="Geneva"/>
            <family val="2"/>
            <charset val="1"/>
          </rPr>
          <t>Find themes on the Home tab, in the Themes group. Select from dozens of built-in themes available in the Themes gallery or find options to change just the theme fonts or theme colors.</t>
        </r>
      </text>
    </comment>
    <comment ref="B39" authorId="0" shapeId="0" xr:uid="{00000000-0006-0000-0100-000003000000}">
      <text>
        <r>
          <rPr>
            <b/>
            <sz val="9"/>
            <color rgb="FF000000"/>
            <rFont val="Geneva"/>
            <family val="2"/>
            <charset val="1"/>
          </rPr>
          <t xml:space="preserve">A PivotTable, such as the table at left, makes it easy for you to look at your data in different ways. When you click in the table, the PivotTable Builder window appears, from which you can add or remove fields from the table.
</t>
        </r>
        <r>
          <rPr>
            <b/>
            <sz val="9"/>
            <color rgb="FF000000"/>
            <rFont val="Geneva"/>
            <family val="2"/>
            <charset val="1"/>
          </rPr>
          <t xml:space="preserve">
</t>
        </r>
        <r>
          <rPr>
            <b/>
            <sz val="9"/>
            <color rgb="FF000000"/>
            <rFont val="Geneva"/>
            <family val="2"/>
            <charset val="1"/>
          </rPr>
          <t xml:space="preserve">When you click in the PivotTable, a PivotTable tab also appears on the Ribbon above your workbook window, providing many options for formatting and editing the PivotTable.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9" authorId="0" shapeId="0" xr:uid="{00000000-0006-0000-0400-000001000000}">
      <text>
        <r>
          <rPr>
            <b/>
            <sz val="9"/>
            <color indexed="81"/>
            <rFont val="Geneva"/>
            <family val="2"/>
          </rPr>
          <t>This list populates the options that appear in the pop-up lists you see in the Category column on the Budget Details sheet. Edit the existing values as needed. To add additional values, begin typing in the cell directly beneath the last existing entry and the list will automatically expand.</t>
        </r>
        <r>
          <rPr>
            <sz val="9"/>
            <color indexed="81"/>
            <rFont val="Geneva"/>
            <family val="2"/>
          </rPr>
          <t xml:space="preserve">
</t>
        </r>
      </text>
    </comment>
  </commentList>
</comments>
</file>

<file path=xl/sharedStrings.xml><?xml version="1.0" encoding="utf-8"?>
<sst xmlns="http://schemas.openxmlformats.org/spreadsheetml/2006/main" count="383" uniqueCount="270">
  <si>
    <t>Category</t>
  </si>
  <si>
    <t>Description</t>
  </si>
  <si>
    <t>Difference</t>
  </si>
  <si>
    <t>Food</t>
  </si>
  <si>
    <t>Groceries</t>
  </si>
  <si>
    <t>Dining Out</t>
  </si>
  <si>
    <t>Income 1</t>
  </si>
  <si>
    <t>Extra income</t>
  </si>
  <si>
    <t>Total income</t>
  </si>
  <si>
    <t>Projected Monthly Income</t>
  </si>
  <si>
    <t>Budget Category Lookup</t>
  </si>
  <si>
    <t>Income 2</t>
  </si>
  <si>
    <t>Projected Monthly Expenses</t>
  </si>
  <si>
    <t>Actual Monthly Expenses</t>
  </si>
  <si>
    <t>Actual Monthly Income</t>
  </si>
  <si>
    <t xml:space="preserve"> </t>
  </si>
  <si>
    <t>Projected Balance</t>
  </si>
  <si>
    <t>Actual Balance</t>
  </si>
  <si>
    <t>Balance (income - expenses)</t>
  </si>
  <si>
    <t>Budget Summary</t>
  </si>
  <si>
    <t>Expense Overview</t>
  </si>
  <si>
    <t>Actual Cost Ranking</t>
  </si>
  <si>
    <t>Staff Relations</t>
  </si>
  <si>
    <t>Resource Management</t>
  </si>
  <si>
    <t>Worship &amp; Arts</t>
  </si>
  <si>
    <t>Adult Faith Formation</t>
  </si>
  <si>
    <t>Music Ministry</t>
  </si>
  <si>
    <t>Youth Ministry</t>
  </si>
  <si>
    <t>Children's Ministry</t>
  </si>
  <si>
    <t>Member Care</t>
  </si>
  <si>
    <t>Congregational Life</t>
  </si>
  <si>
    <t>Communications</t>
  </si>
  <si>
    <t>Health Insurance</t>
  </si>
  <si>
    <t>SECA / FICA</t>
  </si>
  <si>
    <t>Expense Allowances</t>
  </si>
  <si>
    <t>Workers Comp</t>
  </si>
  <si>
    <t>TOTAL</t>
  </si>
  <si>
    <t>Mission &amp; Partner Support</t>
  </si>
  <si>
    <t>Young Adult Ministry</t>
  </si>
  <si>
    <t>Plan B</t>
  </si>
  <si>
    <t>Plan A</t>
  </si>
  <si>
    <t>Comments</t>
  </si>
  <si>
    <t>Budgeted 2015 Adult Pledges</t>
  </si>
  <si>
    <t>Received 2015 Adult Pledges to Date (1.07.15)</t>
  </si>
  <si>
    <t>Amount Still Needed in Pledges</t>
  </si>
  <si>
    <t>Budget Category</t>
  </si>
  <si>
    <t>Line Item Description</t>
  </si>
  <si>
    <t>Office Supplies</t>
  </si>
  <si>
    <t>Janitorial Supplies</t>
  </si>
  <si>
    <t>Postage</t>
  </si>
  <si>
    <t>Utilties - Electric</t>
  </si>
  <si>
    <t>Utilities - Fuel (Natural Gas)</t>
  </si>
  <si>
    <t>Utilities - Water / Sewer</t>
  </si>
  <si>
    <t>Grounds Maintenance</t>
  </si>
  <si>
    <t>Sound System</t>
  </si>
  <si>
    <t>Library Resources</t>
  </si>
  <si>
    <t>Volunteer Appreciation</t>
  </si>
  <si>
    <t>Advertising</t>
  </si>
  <si>
    <t>Other Gifts</t>
  </si>
  <si>
    <t>Center for Healthy Churches Consultant</t>
  </si>
  <si>
    <t>All Ministry Contingency Fund</t>
  </si>
  <si>
    <t>TOTAL EXPENSES</t>
  </si>
  <si>
    <t>NOTES</t>
  </si>
  <si>
    <t xml:space="preserve">Writeoff for Unpaid Commitments </t>
  </si>
  <si>
    <t xml:space="preserve">Non Pledged Tithes and Offerings </t>
  </si>
  <si>
    <t>Staff Appreciation</t>
  </si>
  <si>
    <t>Commitment Cards</t>
  </si>
  <si>
    <t xml:space="preserve">TOTAL                                                    </t>
  </si>
  <si>
    <t>Music &amp; Sound</t>
  </si>
  <si>
    <t xml:space="preserve">Contract Positions </t>
  </si>
  <si>
    <t>REVENUE STREAMS</t>
  </si>
  <si>
    <t>Contributions/Giving</t>
  </si>
  <si>
    <t xml:space="preserve">Revenue Stream </t>
  </si>
  <si>
    <t>Specific Type</t>
  </si>
  <si>
    <t>Pledged Giving</t>
  </si>
  <si>
    <t>TRF Transfers</t>
  </si>
  <si>
    <t xml:space="preserve">Building Usage Fees </t>
  </si>
  <si>
    <t>Endowment Distribution</t>
  </si>
  <si>
    <t>ALL REVENUE STREAMS</t>
  </si>
  <si>
    <t>Ministry Expenses &amp; Reserve</t>
  </si>
  <si>
    <t>Total Revenue Streams Minus Total Expenses</t>
  </si>
  <si>
    <t>Special Cash Reserve</t>
  </si>
  <si>
    <t>DIFFERENCE</t>
  </si>
  <si>
    <t>MMBB Retirement/Life Insurance/Disability</t>
  </si>
  <si>
    <t>Insurance - Building &amp; Auto</t>
  </si>
  <si>
    <t>Mission Response</t>
  </si>
  <si>
    <t>Safety &amp; Security</t>
  </si>
  <si>
    <t>Concert Series</t>
  </si>
  <si>
    <t>Worship</t>
  </si>
  <si>
    <t xml:space="preserve">Worship </t>
  </si>
  <si>
    <t>Worship Supplies</t>
  </si>
  <si>
    <t>Care Ministry Supplies</t>
  </si>
  <si>
    <t>Guest &amp; New Member Outreach</t>
  </si>
  <si>
    <t xml:space="preserve">Hospitality </t>
  </si>
  <si>
    <t>Vacation Bible School</t>
  </si>
  <si>
    <t>Milestone Gifts</t>
  </si>
  <si>
    <t>Community Trainings &amp; Seminars</t>
  </si>
  <si>
    <t>Faith Formation</t>
  </si>
  <si>
    <t xml:space="preserve">Adult Curriculum </t>
  </si>
  <si>
    <t>Art Show</t>
  </si>
  <si>
    <t>Multigenerational Retreats</t>
  </si>
  <si>
    <t>Youth Curriculum</t>
  </si>
  <si>
    <t>Youth Group</t>
  </si>
  <si>
    <t>Nursery &amp; Children's Curriculum</t>
  </si>
  <si>
    <t>Small Groups</t>
  </si>
  <si>
    <t>Youth Special Events</t>
  </si>
  <si>
    <t>Children's Special Events</t>
  </si>
  <si>
    <t xml:space="preserve">Children's Supplies </t>
  </si>
  <si>
    <t>Snacks, Crafts, Office, Diapers/Wipes, Cleaners</t>
  </si>
  <si>
    <t xml:space="preserve">Faith Formation </t>
  </si>
  <si>
    <t>Includes New Member Fellowships &amp; Welcome Bag Expenses</t>
  </si>
  <si>
    <t>Memorial Services</t>
  </si>
  <si>
    <t>Vehicle Maintenance</t>
  </si>
  <si>
    <t>Instrument Maintenance</t>
  </si>
  <si>
    <t>Musicians</t>
  </si>
  <si>
    <t>Sheet Music &amp; Supplies</t>
  </si>
  <si>
    <t>Internal Printing &amp; Production</t>
  </si>
  <si>
    <t>External Printing &amp; Production</t>
  </si>
  <si>
    <t>Calvary Swag</t>
  </si>
  <si>
    <t>Financial Expenses</t>
  </si>
  <si>
    <t>Staff Development</t>
  </si>
  <si>
    <t xml:space="preserve">ABC-USA </t>
  </si>
  <si>
    <t>Family Promise of Greater Denver</t>
  </si>
  <si>
    <t>Kentucky Circle Village</t>
  </si>
  <si>
    <t>Habitat Helpers</t>
  </si>
  <si>
    <t>Habitat Helpers is made up of several partnering congregations, including Calvary and is a chapter of Habitat for Humanity of Greater Denver</t>
  </si>
  <si>
    <t>Bootstraps &amp; Blessings</t>
  </si>
  <si>
    <t>New Baptist Covenant</t>
  </si>
  <si>
    <t>Unites baptists across racial divisions, in pursuit of unity and justice on the local and national level (Calvary Baptist &amp; New Hope Baptist are NBC Covenant Congregations together)</t>
  </si>
  <si>
    <t>Baptist Joint Committee</t>
  </si>
  <si>
    <t>Association of Welcoming &amp; Affirming Baptists</t>
  </si>
  <si>
    <t>Colorado Faith Communities United to End Gun Violence</t>
  </si>
  <si>
    <t>The Interfaith Alliance of Colorado</t>
  </si>
  <si>
    <t>ONESpirit</t>
  </si>
  <si>
    <t xml:space="preserve">Joyce &amp; David Reed </t>
  </si>
  <si>
    <t xml:space="preserve">Lauran Bethell </t>
  </si>
  <si>
    <t>Family Promise (Calvary Expenses)</t>
  </si>
  <si>
    <t xml:space="preserve">Jewish Family Service </t>
  </si>
  <si>
    <t xml:space="preserve">VIP &amp; Seniors Ministry </t>
  </si>
  <si>
    <t>ALL MINISTRY EXPENSES</t>
  </si>
  <si>
    <t>Dwight &amp; Barbara Bolick</t>
  </si>
  <si>
    <t>Custodial Services</t>
  </si>
  <si>
    <t>Utilities - Telephone &amp; Internet</t>
  </si>
  <si>
    <t>Xcel Energy; based on 2019 actuals</t>
  </si>
  <si>
    <t>Technology</t>
  </si>
  <si>
    <t>Inclusion ministries at Calvary (funds cost of PRIDEfest booth and related expenses)</t>
  </si>
  <si>
    <t>Office</t>
  </si>
  <si>
    <t xml:space="preserve">Office </t>
  </si>
  <si>
    <t xml:space="preserve">Technology Systems </t>
  </si>
  <si>
    <t>Funds for marketing ministry team and unexpected opportunities</t>
  </si>
  <si>
    <t>Missions: International</t>
  </si>
  <si>
    <t>Missions: National</t>
  </si>
  <si>
    <t>Missions: Local</t>
  </si>
  <si>
    <t>Missions: Justice &amp; Advocacy (National)</t>
  </si>
  <si>
    <t>Missions: Justice &amp; Advocacy (Local)</t>
  </si>
  <si>
    <t xml:space="preserve">Missions: Justice &amp; Advocacy (Local) </t>
  </si>
  <si>
    <t>Building Maintenance &amp; Repairs</t>
  </si>
  <si>
    <t>Includes all out of house printing &amp; special papers/supplies, photos for bulletin boards, banners, signs, external graphic design,  etc.</t>
  </si>
  <si>
    <t>Marketing Ministry Team</t>
  </si>
  <si>
    <t>Congregational LIfe</t>
  </si>
  <si>
    <t>Community Events</t>
  </si>
  <si>
    <t>Fellowship Events</t>
  </si>
  <si>
    <t>Provides affordable housing for seniors (ABCRM Founding Partner Relationship)</t>
  </si>
  <si>
    <t>Promotes justice, religious liberty, &amp; interfaith understanding through building relationships in order to educate, advocate, &amp; catalyze social change; congregtional covenant partner</t>
  </si>
  <si>
    <t>Staff Transition Expenses</t>
  </si>
  <si>
    <t xml:space="preserve">Calvary is the devisee of a will whereby Calvary will receive an asset that we will need to set aside funds to maintain. We are working with a Financial Planner to invest the money with hopes we will reach a target amount that will maintain the asset for its life or for as long as we choose to keep it. If for some unforeseen reason Calvary is no longer the devisee of the will, the funds that will have been set aside will still belong to Calvary. *This is the information we are able to share at this time without compromising the confidential nature of this gift or the anonymity of the giver. </t>
  </si>
  <si>
    <t>Missions: General</t>
  </si>
  <si>
    <t>Includes full-time pastoral staff. Complies with 16% covenant of MMBB for Benefits for Life Program (retirement, disability, &amp; life insurance)</t>
  </si>
  <si>
    <t>Tech upgrades (hardware - cables, TVs, computers, etc.); anticipating 1 Mac replacement</t>
  </si>
  <si>
    <t>Relationship Building &amp; Racial Reconciliation Advocacy &amp; Education (funds used to support racial justice and partnership work with New Hope Baptist Church)</t>
  </si>
  <si>
    <t>Racial Justice &amp; Advocacy Work (including Calvary/New Hope Partnership</t>
  </si>
  <si>
    <t>Includes licenses, copyright fees, and subscriptions for CCLI, OneLicense, CVLI, CMI/AGO, etc. (including webcast and streaming license fees)</t>
  </si>
  <si>
    <t>Including Christmas and Easter events/workshops and/or "at home" bags</t>
  </si>
  <si>
    <t>Includes volunteer background checks, CPR training, AED, additional security during building closure, safety/security supplies.</t>
  </si>
  <si>
    <t xml:space="preserve">Website &amp; Design </t>
  </si>
  <si>
    <t>Cash Reserve</t>
  </si>
  <si>
    <t>Includes all lawn care and snow removal; based on 2020 actuals</t>
  </si>
  <si>
    <t>Salaried Staff &amp; Hourly Staff (incl. housing allowances for clergy)</t>
  </si>
  <si>
    <t>FICA 8% of salaried &amp; hourly staff; SECA 7.65% of salaries for ordained clergy (includes W-2 salary gross-up)</t>
  </si>
  <si>
    <t>Includes Senior Pastor, Pastor, Pastor, Director of Music, &amp; Pastoral Associate</t>
  </si>
  <si>
    <t>Cost of candidate interviews, background checks, moving expenses, etc. No anticipated staff transitions for 2022 at this time.</t>
  </si>
  <si>
    <t>CenturyLink &amp; Bell (based on 2021 actuals) + $5,000 for small business VOIP system</t>
  </si>
  <si>
    <t>Custodial Services moved to Staff Relations (was $29,600)</t>
  </si>
  <si>
    <t>Denver Water; based on 2019 actuals. Includes waste removal.</t>
  </si>
  <si>
    <t>Church Mutual; based on 2021 actuals and anticipated premium increase</t>
  </si>
  <si>
    <t>Anticipates deductible for repairs</t>
  </si>
  <si>
    <t>Includes recurring maintenance contract services such as CSI (HVAC), pest control, Republic (trash &amp; recycling), SimplexGrinnell (fire/security); includes special cleaning supplies for Work Days. Based loosely on 2021 budget.</t>
  </si>
  <si>
    <t>ABC-USA International Ministries Global Coordinators for Spiritual Care. 20% increase from 2021; on Oct. 1 all personal support goals for IM's global servants went up. Those who began as legacy missionaries (hired before 2009) saw a significant increase as IM builds more and more indirect costs into support goals. When this happened, the Reeds IM support goal dropped to 76%.</t>
  </si>
  <si>
    <t>ABC-USA International Ministries Global Servants in Chile in the areas of Discipleship, Education, Youth/Women Empowerment, &amp; Economic Development. 20% increase from 2021; on Oct. 1 all personal support goals for IM's global servants went up. Those who began as legacy missionaries (hired before 2009) saw a significant increase as IM builds more and more indirect costs into support goals. When this happened, the Bolicks support goal dropped to 76%.</t>
  </si>
  <si>
    <t>ABC-USA International Ministries Global Consultant for Human Trafficking (retired; raising money for travel &amp; expenses, but not salary &amp; benefits). Currently at 100% of IM support goal.</t>
  </si>
  <si>
    <t>Funds used to pay for on-site expenses when we house families experiencing homelessness (the only family shelter in Denver). Calvary will be hosting families onsite in 2022.</t>
  </si>
  <si>
    <t xml:space="preserve">Provides social services &amp; resources for people of all faiths, races, ages, incomes, and abilities. Increased because of Calvary's close proximity and partnership. </t>
  </si>
  <si>
    <t>Onsite hospitality ministry - food bags, grocery/gas giftcards, showers, laundry, phone calls, prayer, resourcing, etc. Funded through Grocery GiveBack programs at King Soopers/Safeway and through special donations/drives.</t>
  </si>
  <si>
    <t>Bipartisan, faith-based organization that works to protect religious liberty for all, defending the separation of church and state (BJC is the only faith-based group working on the national level with the singular focus of religious liberty). Raised back to 2020 level of support.</t>
  </si>
  <si>
    <t>Coalition of faith communities working to help end gun deaths and injuries in Colorado caused by the improper use of firearms.</t>
  </si>
  <si>
    <t>Soul 2 Soul Sisters</t>
  </si>
  <si>
    <t>Soul 2 Soul Sisters is a Black Women-led, faith-based, racial justice 501(c)(3) non-profit that leads healing and liberation work in four areas: Black Women's health, ending anti-Black racism, reparations and voter engagement/electoral justice. 20+ Calvary congergation members having participated in their Facing Racism Cohorts.</t>
  </si>
  <si>
    <t>Money to be used for unanticipated mission needs that come up (natural disasters, special missionary requests, new partnerships or organizations we become involved with, or to support other organizations we ocassionally support such as the Colorado Council of Churches)</t>
  </si>
  <si>
    <t>New sheet music orders (octavos/scores) for all Calvary ensembles, instrumental and vocal soloists and other supplies for Music Library</t>
  </si>
  <si>
    <t>Copyright Fees &amp; Subscriptions</t>
  </si>
  <si>
    <t xml:space="preserve">Projected based on continued use of individually wrapped communion elements. </t>
  </si>
  <si>
    <t>Communion Supplies</t>
  </si>
  <si>
    <t xml:space="preserve">Guest Preacher/Speaker Honorariums </t>
  </si>
  <si>
    <t>Includes Connections Class for guests &amp; new members; scholarship funds for members who need assistance purchasing items for group (ex: book)</t>
  </si>
  <si>
    <t>Supplies for Calvary Library</t>
  </si>
  <si>
    <t>Pastor Morgan will continue to create curriculum</t>
  </si>
  <si>
    <t>Includes base retreat costs and retreat leader fees</t>
  </si>
  <si>
    <t>includes ornaments for Tree of Hope &amp; Remembrance, yarn for baby blankets &amp; prayer shawls, anointing oil, wooden crosses, college care packages, blessing gifts for members who are moving, "at home" Healing &amp; Wholeness kits</t>
  </si>
  <si>
    <t>baby bibles/bags, 1st grade Bibles, acolyte lunches, baptism gifts, graduating senior Bibles/survival kits, ordination gifts</t>
  </si>
  <si>
    <t>includes quarterly gifts</t>
  </si>
  <si>
    <t xml:space="preserve">Congregational Care Systems </t>
  </si>
  <si>
    <t>includes Congregational Care Teams &amp; Stephen Ministry, as well as other support groups</t>
  </si>
  <si>
    <t>Includes food, coffee, paper goods, and kitchen supplies for ALL events, meals, &amp; receptions (including office hospitality)</t>
  </si>
  <si>
    <t>Entertainment costs (non-food related) for ALL internal fellowship events</t>
  </si>
  <si>
    <t>Entertainment costs (non-food related) for externally focused events: Gathering Sunday, Trunk or Treat, Booths at Community Fairs, etc.</t>
  </si>
  <si>
    <t>Ministry Teams &amp; Ministry  Internships/Training</t>
  </si>
  <si>
    <r>
      <t>Electonic Funds Transfer Fees for Vanco ($2,600) &amp; Pushpay (</t>
    </r>
    <r>
      <rPr>
        <sz val="12"/>
        <color theme="1"/>
        <rFont val="Calibri (Body)"/>
      </rPr>
      <t>$6,500</t>
    </r>
    <r>
      <rPr>
        <sz val="12"/>
        <color theme="1"/>
        <rFont val="Calibri"/>
        <family val="2"/>
        <scheme val="minor"/>
      </rPr>
      <t>); Giving Envelopes (</t>
    </r>
    <r>
      <rPr>
        <sz val="12"/>
        <color theme="1"/>
        <rFont val="Calibri (Body)"/>
      </rPr>
      <t>$725</t>
    </r>
    <r>
      <rPr>
        <sz val="12"/>
        <color theme="1"/>
        <rFont val="Calibri"/>
        <family val="2"/>
        <scheme val="minor"/>
      </rPr>
      <t>); Costco ($60); Tax filing/reports ($85); RID machine/fees ($420); Giving Statements ($40); Altitude Payroll ($2,000); Amazon Prime ($125)</t>
    </r>
  </si>
  <si>
    <t>Logo give-aways for any Calvary or Community Events</t>
  </si>
  <si>
    <t>2022 Projected</t>
  </si>
  <si>
    <t>Social Media Ads</t>
  </si>
  <si>
    <t xml:space="preserve">Building Usage Income is in a restricted account for building mainteance &amp; upgrades. A designated amount of the total building usage income is allocated to Operating Budget to help pay for basic costs of renting the facility to outside groups. </t>
  </si>
  <si>
    <t>Temporarily Restricted Funds approved for Operating Use, including Memorial Funds</t>
  </si>
  <si>
    <t>TRF: Organ Fund</t>
  </si>
  <si>
    <t>TRF: Tom Moss Memorial Fund</t>
  </si>
  <si>
    <t>For any use related to the organ (Line 49)</t>
  </si>
  <si>
    <t>Designated for organ tunings (Line 49)</t>
  </si>
  <si>
    <t>TRF: Jane Lehrmann Memorial Fund</t>
  </si>
  <si>
    <t xml:space="preserve">American Baptist Churches USA United Mission Fund Support (65% comes back to the Evergreen Association of ABCUSA). </t>
  </si>
  <si>
    <t>Proposed 2022</t>
  </si>
  <si>
    <t>Includes preachers, guest/missionary speakers.</t>
  </si>
  <si>
    <t>Monthly Konica Minolta Copier Contract ($10,605), plus supplies for copier and other maintenance upgrades of office machines +$275 for Contract transition</t>
  </si>
  <si>
    <t>Upgrades &amp; supplies for mics &amp; sound system (including hearing assistance devices)</t>
  </si>
  <si>
    <t xml:space="preserve">Provides shelter &amp; resources for families experiencing homelessness and/or in vulnerable housing situations. </t>
  </si>
  <si>
    <t>Snacks &amp; supplies for all youth events</t>
  </si>
  <si>
    <t>Speakers &amp; supplies for special trainings and educational/engagement events with specialized trained leaders</t>
  </si>
  <si>
    <t xml:space="preserve">Includes all supplies for all aspects of worship (candles, parament cleaning, ritual items, hanging of the greens, holy week, etc.). Includes both services. </t>
  </si>
  <si>
    <t xml:space="preserve">Devoted to building the Welcoming and Affirming movement within the Baptist traditions (national voice for lesbian, gay, bisexual, transgender, queer, and allied baptists in the U.S.); provides Calvary with reources for PRIDEfest; congregational covenant partner. </t>
  </si>
  <si>
    <t>Monthly maintenance ($1,560) plus extra for ocassional cosmetic upgrades</t>
  </si>
  <si>
    <t>Designated for VIP Ministry (Line 79, $1,000) &amp; Pastoral Associate Expense Account for VIP Mileage (Line 7, $1,500)</t>
  </si>
  <si>
    <t>Retreat supply costs</t>
  </si>
  <si>
    <t>Judson, Sparks, Augsburg Fortress, The Work of the People ($200 annual fee), other supplies</t>
  </si>
  <si>
    <t>Includes piano and organ tunings. Based on 2021 actuals.</t>
  </si>
  <si>
    <t xml:space="preserve">The Gathering </t>
  </si>
  <si>
    <t>Based on actuals from 2021</t>
  </si>
  <si>
    <t>Funds one additional musician for 48 weeks.</t>
  </si>
  <si>
    <r>
      <t xml:space="preserve">Senior Pastor (full) time, Pastor (full time), Pastor (full time), Pastoral Associate (12 hrs), Director of Music (20 hrs), Organist (10 hrs), The Gathering Worship Leader (weekly stipend), Children's Ministry Coordinator (15 hrs), Nursery Workers (varies), Facilities &amp; Operations Manager (16 hrs), Office &amp; Admin. Coor. (20 hrs), and Custodian (20 hrs). </t>
    </r>
    <r>
      <rPr>
        <sz val="12"/>
        <color indexed="63"/>
        <rFont val="Calibri (Body)"/>
      </rPr>
      <t xml:space="preserve">*NOTE: Custodial services moved from Resource Management to Staff Relations this year. </t>
    </r>
  </si>
  <si>
    <r>
      <t xml:space="preserve">6% increase from 2021 budget of $514,626; </t>
    </r>
    <r>
      <rPr>
        <i/>
        <sz val="12"/>
        <color indexed="63"/>
        <rFont val="Calibri"/>
        <family val="2"/>
        <scheme val="minor"/>
      </rPr>
      <t>2020 budget = $501,632</t>
    </r>
  </si>
  <si>
    <r>
      <t xml:space="preserve">4% decrease from 2021 budget of $231,600; </t>
    </r>
    <r>
      <rPr>
        <i/>
        <sz val="12"/>
        <color rgb="FF000000"/>
        <rFont val="Calibri"/>
        <family val="2"/>
        <scheme val="minor"/>
      </rPr>
      <t>2020 budget = $222,150</t>
    </r>
  </si>
  <si>
    <t>Includes full-time pastoral staff. Group Health Insurance through United Heath</t>
  </si>
  <si>
    <r>
      <t xml:space="preserve">8% increase from 2021 budget of $3,600; </t>
    </r>
    <r>
      <rPr>
        <i/>
        <sz val="12"/>
        <color theme="1"/>
        <rFont val="Calibri"/>
        <family val="2"/>
        <scheme val="minor"/>
      </rPr>
      <t>2020 budget = $4,400</t>
    </r>
  </si>
  <si>
    <r>
      <t xml:space="preserve">67% increase from 2021 budget of $2,275; </t>
    </r>
    <r>
      <rPr>
        <i/>
        <sz val="12"/>
        <color theme="1"/>
        <rFont val="Calibri"/>
        <family val="2"/>
        <scheme val="minor"/>
      </rPr>
      <t>2020 budget = $8,200</t>
    </r>
  </si>
  <si>
    <r>
      <t xml:space="preserve">250% increase from 2021 budget of $500; </t>
    </r>
    <r>
      <rPr>
        <i/>
        <sz val="12"/>
        <color theme="1"/>
        <rFont val="Calibri"/>
        <family val="2"/>
        <scheme val="minor"/>
      </rPr>
      <t>2020 budget = 3,050</t>
    </r>
  </si>
  <si>
    <r>
      <t xml:space="preserve">130% increase from 2021 budget of $1,500; </t>
    </r>
    <r>
      <rPr>
        <i/>
        <sz val="12"/>
        <color theme="1"/>
        <rFont val="Calibri"/>
        <family val="2"/>
        <scheme val="minor"/>
      </rPr>
      <t>2020 budget = $5,850</t>
    </r>
  </si>
  <si>
    <r>
      <t xml:space="preserve">8% decrease from 2021 budget of $24,129; </t>
    </r>
    <r>
      <rPr>
        <i/>
        <sz val="12"/>
        <color theme="1"/>
        <rFont val="Calibri"/>
        <family val="2"/>
        <scheme val="minor"/>
      </rPr>
      <t>2020 budget = $18,850</t>
    </r>
  </si>
  <si>
    <r>
      <t xml:space="preserve">23% increase from 2021 budget of $12,500; </t>
    </r>
    <r>
      <rPr>
        <i/>
        <sz val="12"/>
        <color theme="1"/>
        <rFont val="Calibri (Body)"/>
      </rPr>
      <t>2020 budget = $17,450</t>
    </r>
  </si>
  <si>
    <t xml:space="preserve">125 pledges (In 2021, we had 119 pledges totaling $553,909) </t>
  </si>
  <si>
    <t>2021 write off is estimated to be around $10,000</t>
  </si>
  <si>
    <t>pays musician/sound tech fee for one funeral if a family can't pay</t>
  </si>
  <si>
    <r>
      <t>Includes software and cloudbase system fees: Quickbooks (</t>
    </r>
    <r>
      <rPr>
        <sz val="12"/>
        <color theme="1"/>
        <rFont val="Calibri (Body)"/>
      </rPr>
      <t>$1,070</t>
    </r>
    <r>
      <rPr>
        <sz val="12"/>
        <color theme="1"/>
        <rFont val="Calibri"/>
        <family val="2"/>
        <scheme val="minor"/>
      </rPr>
      <t>), Adobe Creative ($855), Servant Keeper database (</t>
    </r>
    <r>
      <rPr>
        <sz val="12"/>
        <color theme="1"/>
        <rFont val="Calibri (Body)"/>
      </rPr>
      <t>$800</t>
    </r>
    <r>
      <rPr>
        <sz val="12"/>
        <color theme="1"/>
        <rFont val="Calibri"/>
        <family val="2"/>
        <scheme val="minor"/>
      </rPr>
      <t>), Office 365 (</t>
    </r>
    <r>
      <rPr>
        <sz val="12"/>
        <color theme="1"/>
        <rFont val="Calibri (Body)"/>
      </rPr>
      <t>$0</t>
    </r>
    <r>
      <rPr>
        <sz val="12"/>
        <color theme="1"/>
        <rFont val="Calibri"/>
        <family val="2"/>
        <scheme val="minor"/>
      </rPr>
      <t xml:space="preserve">), ZOOM </t>
    </r>
    <r>
      <rPr>
        <sz val="12"/>
        <color theme="1"/>
        <rFont val="Calibri (Body)"/>
      </rPr>
      <t>($395</t>
    </r>
    <r>
      <rPr>
        <sz val="12"/>
        <color theme="1"/>
        <rFont val="Calibri"/>
        <family val="2"/>
        <scheme val="minor"/>
      </rPr>
      <t xml:space="preserve">); </t>
    </r>
    <r>
      <rPr>
        <sz val="12"/>
        <color theme="1"/>
        <rFont val="Calibri (Body)"/>
      </rPr>
      <t>PowerDirector video editing software ($175); Mailchimp Enews ($423); AnyDesk ($108)</t>
    </r>
    <r>
      <rPr>
        <sz val="12"/>
        <color theme="1"/>
        <rFont val="Calibri"/>
        <family val="2"/>
        <scheme val="minor"/>
      </rPr>
      <t>; Text Messaging Service ($1,080); SignUp Genius ($120); Belleau Teleprompter ($70); CanvaPro graphic design software ($120)</t>
    </r>
  </si>
  <si>
    <t>Includes Accountant, Sound Techs, Stipends for additional Security/Set-up &amp; Custodial Help</t>
  </si>
  <si>
    <r>
      <t xml:space="preserve">10% increase from 2021 budget of $19,600. </t>
    </r>
    <r>
      <rPr>
        <i/>
        <sz val="12"/>
        <color rgb="FF000000"/>
        <rFont val="Calibri"/>
        <family val="2"/>
        <scheme val="minor"/>
      </rPr>
      <t>2020 budget = $26,600</t>
    </r>
    <r>
      <rPr>
        <sz val="12"/>
        <color rgb="FF000000"/>
        <rFont val="Calibri"/>
        <family val="2"/>
        <scheme val="minor"/>
      </rPr>
      <t>. Total does not include the four ABC offerings scheduled in 2022 (Jan - RMMO;  Mar - AFC; June - OGHS; Sept - WMO). It also does not include the Calvary Family Emergency TRF, Bootstraps &amp; Blessings TRF,  Family Promise TRF, Habitat TRF, or special missions giving from December Giving Tree).</t>
    </r>
  </si>
  <si>
    <r>
      <rPr>
        <sz val="12"/>
        <color theme="1"/>
        <rFont val="Calibri"/>
        <family val="2"/>
        <scheme val="minor"/>
      </rPr>
      <t xml:space="preserve">4% annual distribution of the entire fund; </t>
    </r>
    <r>
      <rPr>
        <sz val="12"/>
        <color theme="1"/>
        <rFont val="Calibri (Body)"/>
      </rPr>
      <t xml:space="preserve">based on average value of the fund from previous 12 quarters </t>
    </r>
  </si>
  <si>
    <t>Any ministry may use for unexpected expenses/events in consultation &amp; consensus with pastoral staff</t>
  </si>
  <si>
    <t>Includes monies from company matches ($1,000), special gifts for 2022 budget ($11,000),  Smile.Amazon.com ($600), and other funds that can be released midyear as needed ($2,000)</t>
  </si>
  <si>
    <t>Funds for any ministry team that does not have a budget line item; funds for stipends for ministry interns (could work in any area of the congregaton's life). We had hoped to provide compensation for the winter/spring 2022 Clinical Pastoral Education (CPE) Community Site Placement Minister (20 hrs per week), but were not able to do so through the operating budget.</t>
  </si>
  <si>
    <t>Fees for substitute/guest musicians: organists, accompanists, conductors, instrumentalists, and vocalists for Sunday and special services (Christmas, Lent, Easter). Includes funding for the first half of the year for Choral Assistants (the $5,000 we must match for the Lilly grant). Will seek donors for funding them into the future.</t>
  </si>
  <si>
    <t>Based on 2021 actuals (approx. $134,000). Includes non-pledged tithes and offerings, loose offerings, seasonal offerings (including regular &amp; recurring on-line gifts.</t>
  </si>
  <si>
    <t>Cash accumulated from previous years. This cash reserves does not include any monies we receive through building usage fees. Even if this total amount is used, we would still have about $101,000 in cash reserve as we enter 2023.</t>
  </si>
  <si>
    <r>
      <t xml:space="preserve"> 121% increase from 2021 budget of $5,300; </t>
    </r>
    <r>
      <rPr>
        <i/>
        <sz val="12"/>
        <color theme="1"/>
        <rFont val="Calibri"/>
        <family val="2"/>
        <scheme val="minor"/>
      </rPr>
      <t>2020 budget = $11,200</t>
    </r>
  </si>
  <si>
    <r>
      <t xml:space="preserve">4.5% increase from 2021 budget of $815,630; </t>
    </r>
    <r>
      <rPr>
        <i/>
        <sz val="12"/>
        <color rgb="FF333333"/>
        <rFont val="Calibri"/>
        <family val="2"/>
        <scheme val="minor"/>
      </rPr>
      <t>2020 budget = $819,382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</si>
</sst>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0_);[Red]\(&quot;$&quot;#,##0\)"/>
    <numFmt numFmtId="42" formatCode="_(&quot;$&quot;* #,##0_);_(&quot;$&quot;* \(#,##0\);_(&quot;$&quot;* &quot;-&quot;_);_(@_)"/>
    <numFmt numFmtId="43" formatCode="_(* #,##0.00_);_(* \(#,##0.00\);_(* &quot;-&quot;??_);_(@_)"/>
    <numFmt numFmtId="164" formatCode="&quot;$&quot;#,##0;[Red]&quot;$&quot;#,##0"/>
    <numFmt numFmtId="165" formatCode="&quot;$&quot;#,##0"/>
  </numFmts>
  <fonts count="60" x14ac:knownFonts="1">
    <font>
      <sz val="12"/>
      <color indexed="63"/>
      <name val="Calibri"/>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charset val="129"/>
      <scheme val="minor"/>
    </font>
    <font>
      <sz val="12"/>
      <color theme="1"/>
      <name val="Calibri"/>
      <family val="2"/>
      <scheme val="minor"/>
    </font>
    <font>
      <sz val="12"/>
      <color theme="1"/>
      <name val="Calibri"/>
      <family val="2"/>
      <charset val="134"/>
      <scheme val="minor"/>
    </font>
    <font>
      <sz val="12"/>
      <color theme="1"/>
      <name val="Calibri"/>
      <family val="2"/>
      <scheme val="minor"/>
    </font>
    <font>
      <sz val="12"/>
      <color theme="1"/>
      <name val="Calibri"/>
      <family val="2"/>
      <scheme val="minor"/>
    </font>
    <font>
      <b/>
      <sz val="15"/>
      <color theme="1" tint="0.24994659260841701"/>
      <name val="Calibri"/>
      <family val="2"/>
      <scheme val="minor"/>
    </font>
    <font>
      <sz val="8"/>
      <name val="Calibri"/>
      <family val="2"/>
      <scheme val="minor"/>
    </font>
    <font>
      <sz val="9"/>
      <color indexed="81"/>
      <name val="Geneva"/>
      <family val="2"/>
    </font>
    <font>
      <b/>
      <sz val="9"/>
      <color indexed="81"/>
      <name val="Geneva"/>
      <family val="2"/>
    </font>
    <font>
      <u/>
      <sz val="11"/>
      <color theme="10"/>
      <name val="Calibri"/>
      <family val="2"/>
      <scheme val="minor"/>
    </font>
    <font>
      <u/>
      <sz val="11"/>
      <color theme="11"/>
      <name val="Calibri"/>
      <family val="2"/>
      <scheme val="minor"/>
    </font>
    <font>
      <u/>
      <sz val="12"/>
      <color theme="10"/>
      <name val="Calibri"/>
      <family val="2"/>
      <scheme val="minor"/>
    </font>
    <font>
      <u/>
      <sz val="12"/>
      <color theme="11"/>
      <name val="Calibri"/>
      <family val="2"/>
      <scheme val="minor"/>
    </font>
    <font>
      <b/>
      <sz val="12"/>
      <color indexed="63"/>
      <name val="Calibri"/>
      <family val="2"/>
      <scheme val="minor"/>
    </font>
    <font>
      <b/>
      <sz val="20"/>
      <color theme="1" tint="0.24994659260841701"/>
      <name val="Calibri"/>
      <family val="2"/>
      <scheme val="minor"/>
    </font>
    <font>
      <sz val="12"/>
      <color indexed="63"/>
      <name val="Calibri"/>
      <family val="2"/>
      <scheme val="minor"/>
    </font>
    <font>
      <b/>
      <sz val="12"/>
      <color theme="1"/>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sz val="12"/>
      <color rgb="FF333333"/>
      <name val="Calibri"/>
      <family val="2"/>
      <scheme val="minor"/>
    </font>
    <font>
      <sz val="12"/>
      <color rgb="FFFF0000"/>
      <name val="Calibri"/>
      <family val="2"/>
      <scheme val="minor"/>
    </font>
    <font>
      <b/>
      <sz val="12"/>
      <name val="Calibri"/>
      <family val="2"/>
      <scheme val="minor"/>
    </font>
    <font>
      <b/>
      <sz val="12"/>
      <color rgb="FF3F3F3F"/>
      <name val="Calibri"/>
      <family val="2"/>
      <scheme val="minor"/>
    </font>
    <font>
      <b/>
      <sz val="16"/>
      <color theme="0"/>
      <name val="Calibri"/>
      <family val="2"/>
      <scheme val="minor"/>
    </font>
    <font>
      <sz val="12"/>
      <color rgb="FF3F3F3F"/>
      <name val="Calibri"/>
      <family val="2"/>
      <scheme val="minor"/>
    </font>
    <font>
      <sz val="12"/>
      <color theme="1"/>
      <name val="Calibri (Body)"/>
    </font>
    <font>
      <b/>
      <sz val="9"/>
      <color rgb="FF000000"/>
      <name val="Geneva"/>
      <family val="2"/>
      <charset val="1"/>
    </font>
    <font>
      <sz val="12"/>
      <color indexed="63"/>
      <name val="Calibri (Body)"/>
    </font>
    <font>
      <i/>
      <sz val="12"/>
      <color theme="1"/>
      <name val="Calibri"/>
      <family val="2"/>
      <scheme val="minor"/>
    </font>
    <font>
      <i/>
      <sz val="12"/>
      <color indexed="63"/>
      <name val="Calibri"/>
      <family val="2"/>
      <scheme val="minor"/>
    </font>
    <font>
      <i/>
      <sz val="12"/>
      <color rgb="FF000000"/>
      <name val="Calibri"/>
      <family val="2"/>
      <scheme val="minor"/>
    </font>
    <font>
      <i/>
      <sz val="12"/>
      <color theme="1"/>
      <name val="Calibri (Body)"/>
    </font>
    <font>
      <i/>
      <sz val="12"/>
      <color rgb="FF333333"/>
      <name val="Calibri"/>
      <family val="2"/>
      <scheme val="minor"/>
    </font>
  </fonts>
  <fills count="32">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79998168889431442"/>
        <bgColor indexed="64"/>
      </patternFill>
    </fill>
    <fill>
      <patternFill patternType="solid">
        <fgColor rgb="FFF2DCDB"/>
        <bgColor rgb="FF000000"/>
      </patternFill>
    </fill>
    <fill>
      <patternFill patternType="solid">
        <fgColor rgb="FFE4DFEC"/>
        <bgColor rgb="FF000000"/>
      </patternFill>
    </fill>
    <fill>
      <patternFill patternType="solid">
        <fgColor rgb="FFB1A0C7"/>
        <bgColor rgb="FF000000"/>
      </patternFill>
    </fill>
    <fill>
      <patternFill patternType="solid">
        <fgColor rgb="FFFFFFCC"/>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59999389629810485"/>
        <bgColor rgb="FF000000"/>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2F2F2"/>
        <bgColor rgb="FF000000"/>
      </patternFill>
    </fill>
    <fill>
      <patternFill patternType="solid">
        <fgColor rgb="FFCCFF66"/>
        <bgColor indexed="64"/>
      </patternFill>
    </fill>
    <fill>
      <patternFill patternType="solid">
        <fgColor theme="7" tint="0.79998168889431442"/>
        <bgColor rgb="FF000000"/>
      </patternFill>
    </fill>
    <fill>
      <patternFill patternType="solid">
        <fgColor rgb="FFFFFECF"/>
        <bgColor indexed="64"/>
      </patternFill>
    </fill>
    <fill>
      <patternFill patternType="solid">
        <fgColor theme="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39997558519241921"/>
        <bgColor rgb="FF000000"/>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EAAAED"/>
        <bgColor indexed="64"/>
      </patternFill>
    </fill>
  </fills>
  <borders count="20">
    <border>
      <left/>
      <right/>
      <top/>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50">
    <xf numFmtId="0" fontId="0" fillId="0" borderId="0"/>
    <xf numFmtId="0" fontId="31" fillId="0" borderId="1" applyNumberFormat="0" applyFill="0" applyProtection="0">
      <alignment horizontal="left"/>
    </xf>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0" fillId="2" borderId="0" applyNumberFormat="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9" fontId="41" fillId="0" borderId="0" applyFont="0" applyFill="0" applyBorder="0" applyAlignment="0" applyProtection="0"/>
    <xf numFmtId="0" fontId="41" fillId="8" borderId="9" applyNumberFormat="0" applyFont="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290">
    <xf numFmtId="0" fontId="0" fillId="0" borderId="0" xfId="0"/>
    <xf numFmtId="0" fontId="0" fillId="0" borderId="0" xfId="0" applyBorder="1"/>
    <xf numFmtId="0" fontId="0" fillId="0" borderId="0" xfId="0" applyBorder="1" applyAlignment="1">
      <alignment horizontal="center" vertical="center"/>
    </xf>
    <xf numFmtId="0" fontId="31" fillId="0" borderId="1" xfId="1">
      <alignment horizontal="left"/>
    </xf>
    <xf numFmtId="0" fontId="31" fillId="0" borderId="1" xfId="1" applyAlignment="1">
      <alignment horizontal="center" vertical="center"/>
    </xf>
    <xf numFmtId="0" fontId="31" fillId="0" borderId="1" xfId="1" applyAlignment="1">
      <alignment vertical="center" wrapText="1"/>
    </xf>
    <xf numFmtId="0" fontId="0" fillId="0" borderId="2" xfId="0" applyBorder="1"/>
    <xf numFmtId="0" fontId="0" fillId="0" borderId="3" xfId="0" applyBorder="1" applyAlignment="1"/>
    <xf numFmtId="0" fontId="0" fillId="0" borderId="3" xfId="0" applyBorder="1"/>
    <xf numFmtId="0" fontId="0" fillId="0" borderId="4" xfId="0" applyBorder="1"/>
    <xf numFmtId="0" fontId="0" fillId="0" borderId="5" xfId="0" applyBorder="1"/>
    <xf numFmtId="0" fontId="0" fillId="0" borderId="6" xfId="0" applyBorder="1"/>
    <xf numFmtId="6" fontId="0" fillId="0" borderId="0" xfId="0" applyNumberFormat="1" applyBorder="1"/>
    <xf numFmtId="0" fontId="0" fillId="0" borderId="7" xfId="0" applyBorder="1"/>
    <xf numFmtId="6" fontId="0" fillId="0" borderId="1" xfId="0" applyNumberFormat="1" applyBorder="1"/>
    <xf numFmtId="0" fontId="0" fillId="0" borderId="1" xfId="0" applyBorder="1"/>
    <xf numFmtId="0" fontId="0" fillId="0" borderId="8" xfId="0" applyBorder="1"/>
    <xf numFmtId="0" fontId="31" fillId="0" borderId="0" xfId="1" applyBorder="1" applyAlignment="1">
      <alignment vertical="center" wrapText="1"/>
    </xf>
    <xf numFmtId="6" fontId="0" fillId="0" borderId="0" xfId="0" applyNumberFormat="1" applyFont="1" applyBorder="1"/>
    <xf numFmtId="6" fontId="39" fillId="0" borderId="0" xfId="0" applyNumberFormat="1" applyFont="1" applyBorder="1"/>
    <xf numFmtId="0" fontId="40" fillId="0" borderId="1" xfId="1" applyFont="1" applyAlignment="1">
      <alignment horizontal="left" vertic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42" fillId="22" borderId="10" xfId="35" applyFont="1" applyFill="1" applyBorder="1" applyAlignment="1" applyProtection="1">
      <alignment horizontal="left" wrapText="1"/>
      <protection locked="0"/>
    </xf>
    <xf numFmtId="0" fontId="25" fillId="22" borderId="10" xfId="35" applyFont="1" applyFill="1" applyBorder="1" applyAlignment="1" applyProtection="1">
      <alignment horizontal="left" wrapText="1"/>
      <protection locked="0"/>
    </xf>
    <xf numFmtId="6" fontId="42" fillId="22" borderId="10" xfId="35" applyNumberFormat="1" applyFont="1" applyFill="1" applyBorder="1" applyAlignment="1" applyProtection="1">
      <alignment horizontal="right" wrapText="1"/>
      <protection locked="0"/>
    </xf>
    <xf numFmtId="0" fontId="0" fillId="0" borderId="10" xfId="0" applyFill="1" applyBorder="1" applyAlignment="1" applyProtection="1">
      <alignment horizontal="left" wrapText="1"/>
      <protection locked="0"/>
    </xf>
    <xf numFmtId="0" fontId="0" fillId="22" borderId="10" xfId="0" applyFill="1" applyBorder="1" applyAlignment="1" applyProtection="1">
      <alignment horizontal="left" wrapText="1"/>
      <protection locked="0"/>
    </xf>
    <xf numFmtId="0" fontId="39" fillId="23" borderId="10" xfId="0" applyFont="1" applyFill="1" applyBorder="1" applyAlignment="1" applyProtection="1">
      <alignment horizontal="center" wrapText="1"/>
      <protection locked="0"/>
    </xf>
    <xf numFmtId="0" fontId="41" fillId="23" borderId="10" xfId="0" applyFont="1" applyFill="1" applyBorder="1" applyAlignment="1" applyProtection="1">
      <alignment horizontal="center" wrapText="1"/>
      <protection locked="0"/>
    </xf>
    <xf numFmtId="0" fontId="0" fillId="0" borderId="10" xfId="0" applyBorder="1" applyAlignment="1" applyProtection="1">
      <alignment horizontal="left" wrapText="1"/>
      <protection locked="0"/>
    </xf>
    <xf numFmtId="0" fontId="42" fillId="4" borderId="10" xfId="12" applyFont="1" applyFill="1" applyBorder="1" applyAlignment="1" applyProtection="1">
      <alignment horizontal="left" wrapText="1"/>
      <protection locked="0"/>
    </xf>
    <xf numFmtId="0" fontId="25" fillId="4" borderId="10" xfId="12" applyFont="1" applyFill="1" applyBorder="1" applyAlignment="1" applyProtection="1">
      <alignment horizontal="left" wrapText="1"/>
      <protection locked="0"/>
    </xf>
    <xf numFmtId="6" fontId="30" fillId="4" borderId="10" xfId="12" applyNumberFormat="1" applyFill="1" applyBorder="1" applyAlignment="1" applyProtection="1">
      <alignment horizontal="right" wrapText="1"/>
      <protection locked="0"/>
    </xf>
    <xf numFmtId="0" fontId="0" fillId="4" borderId="10" xfId="0" applyFill="1" applyBorder="1" applyAlignment="1" applyProtection="1">
      <alignment horizontal="left" wrapText="1"/>
      <protection locked="0"/>
    </xf>
    <xf numFmtId="6" fontId="42" fillId="4" borderId="10" xfId="12" applyNumberFormat="1" applyFont="1" applyFill="1" applyBorder="1" applyAlignment="1" applyProtection="1">
      <alignment horizontal="right" wrapText="1"/>
      <protection locked="0"/>
    </xf>
    <xf numFmtId="0" fontId="39" fillId="0" borderId="10" xfId="0" applyFont="1" applyFill="1" applyBorder="1" applyAlignment="1" applyProtection="1">
      <alignment horizontal="left" wrapText="1"/>
      <protection locked="0"/>
    </xf>
    <xf numFmtId="0" fontId="39" fillId="4" borderId="10" xfId="0" applyFont="1" applyFill="1" applyBorder="1" applyAlignment="1" applyProtection="1">
      <alignment horizontal="left" wrapText="1"/>
      <protection locked="0"/>
    </xf>
    <xf numFmtId="0" fontId="39" fillId="3" borderId="10" xfId="0" applyFont="1" applyFill="1" applyBorder="1" applyAlignment="1" applyProtection="1">
      <alignment horizontal="left" wrapText="1"/>
      <protection locked="0"/>
    </xf>
    <xf numFmtId="0" fontId="41" fillId="3" borderId="10" xfId="0" applyFont="1" applyFill="1" applyBorder="1" applyAlignment="1" applyProtection="1">
      <alignment horizontal="left" wrapText="1"/>
      <protection locked="0"/>
    </xf>
    <xf numFmtId="42" fontId="0" fillId="3" borderId="10" xfId="0" applyNumberFormat="1" applyFill="1" applyBorder="1" applyAlignment="1" applyProtection="1">
      <alignment horizontal="right" wrapText="1"/>
      <protection locked="0"/>
    </xf>
    <xf numFmtId="0" fontId="0" fillId="3" borderId="10" xfId="0" applyFill="1" applyBorder="1" applyAlignment="1" applyProtection="1">
      <alignment horizontal="left" wrapText="1"/>
      <protection locked="0"/>
    </xf>
    <xf numFmtId="0" fontId="44" fillId="5" borderId="10" xfId="0" applyFont="1" applyFill="1" applyBorder="1" applyAlignment="1" applyProtection="1">
      <alignment horizontal="left" wrapText="1"/>
      <protection locked="0"/>
    </xf>
    <xf numFmtId="0" fontId="45" fillId="5" borderId="10" xfId="0" applyFont="1" applyFill="1" applyBorder="1" applyAlignment="1" applyProtection="1">
      <alignment horizontal="left" wrapText="1"/>
      <protection locked="0"/>
    </xf>
    <xf numFmtId="6" fontId="45" fillId="5" borderId="10" xfId="0" applyNumberFormat="1" applyFont="1" applyFill="1" applyBorder="1" applyAlignment="1" applyProtection="1">
      <alignment horizontal="right" wrapText="1"/>
      <protection locked="0"/>
    </xf>
    <xf numFmtId="0" fontId="43" fillId="0" borderId="10" xfId="0" applyFont="1" applyFill="1" applyBorder="1" applyAlignment="1" applyProtection="1">
      <alignment horizontal="left" wrapText="1"/>
      <protection locked="0"/>
    </xf>
    <xf numFmtId="0" fontId="43" fillId="3" borderId="10" xfId="0" applyFont="1" applyFill="1" applyBorder="1" applyAlignment="1" applyProtection="1">
      <alignment horizontal="left" wrapText="1"/>
      <protection locked="0"/>
    </xf>
    <xf numFmtId="6" fontId="44" fillId="5" borderId="10" xfId="0" applyNumberFormat="1" applyFont="1" applyFill="1" applyBorder="1" applyAlignment="1" applyProtection="1">
      <alignment horizontal="right" wrapText="1"/>
      <protection locked="0"/>
    </xf>
    <xf numFmtId="0" fontId="39" fillId="0" borderId="10" xfId="0" applyFont="1" applyBorder="1" applyAlignment="1" applyProtection="1">
      <alignment horizontal="left" wrapText="1"/>
      <protection locked="0"/>
    </xf>
    <xf numFmtId="0" fontId="41" fillId="0" borderId="10" xfId="0" applyFont="1" applyBorder="1" applyAlignment="1" applyProtection="1">
      <alignment horizontal="left" wrapText="1"/>
      <protection locked="0"/>
    </xf>
    <xf numFmtId="0" fontId="0" fillId="0" borderId="10" xfId="0" applyBorder="1" applyAlignment="1" applyProtection="1">
      <alignment horizontal="right" wrapText="1"/>
      <protection locked="0"/>
    </xf>
    <xf numFmtId="0" fontId="44" fillId="6" borderId="10" xfId="0" applyFont="1" applyFill="1" applyBorder="1" applyAlignment="1" applyProtection="1">
      <alignment horizontal="left" wrapText="1"/>
      <protection locked="0"/>
    </xf>
    <xf numFmtId="0" fontId="45" fillId="6" borderId="10" xfId="0" applyFont="1" applyFill="1" applyBorder="1" applyAlignment="1" applyProtection="1">
      <alignment horizontal="left" wrapText="1"/>
      <protection locked="0"/>
    </xf>
    <xf numFmtId="6" fontId="45" fillId="6" borderId="10" xfId="0" applyNumberFormat="1" applyFont="1" applyFill="1" applyBorder="1" applyAlignment="1" applyProtection="1">
      <alignment horizontal="right" wrapText="1"/>
      <protection locked="0"/>
    </xf>
    <xf numFmtId="0" fontId="44" fillId="15" borderId="10" xfId="0" applyFont="1" applyFill="1" applyBorder="1" applyAlignment="1" applyProtection="1">
      <alignment horizontal="left" wrapText="1"/>
      <protection locked="0"/>
    </xf>
    <xf numFmtId="0" fontId="45" fillId="15" borderId="10" xfId="0" applyFont="1" applyFill="1" applyBorder="1" applyAlignment="1" applyProtection="1">
      <alignment horizontal="left" wrapText="1"/>
      <protection locked="0"/>
    </xf>
    <xf numFmtId="6" fontId="45" fillId="15" borderId="10" xfId="0" applyNumberFormat="1" applyFont="1" applyFill="1" applyBorder="1" applyAlignment="1" applyProtection="1">
      <alignment horizontal="right" wrapText="1"/>
      <protection locked="0"/>
    </xf>
    <xf numFmtId="0" fontId="0" fillId="18" borderId="10" xfId="0" applyFill="1" applyBorder="1" applyAlignment="1" applyProtection="1">
      <alignment horizontal="left" wrapText="1"/>
      <protection locked="0"/>
    </xf>
    <xf numFmtId="0" fontId="44" fillId="27" borderId="10" xfId="0" applyFont="1" applyFill="1" applyBorder="1" applyAlignment="1" applyProtection="1">
      <alignment horizontal="left" wrapText="1"/>
      <protection locked="0"/>
    </xf>
    <xf numFmtId="0" fontId="45" fillId="27" borderId="10" xfId="0" applyFont="1" applyFill="1" applyBorder="1" applyAlignment="1" applyProtection="1">
      <alignment horizontal="left" wrapText="1"/>
      <protection locked="0"/>
    </xf>
    <xf numFmtId="6" fontId="45" fillId="27" borderId="10" xfId="0" applyNumberFormat="1" applyFont="1" applyFill="1" applyBorder="1" applyAlignment="1" applyProtection="1">
      <alignment horizontal="right" wrapText="1"/>
      <protection locked="0"/>
    </xf>
    <xf numFmtId="0" fontId="0" fillId="29" borderId="10" xfId="0" applyFill="1" applyBorder="1" applyAlignment="1" applyProtection="1">
      <alignment horizontal="left" wrapText="1"/>
      <protection locked="0"/>
    </xf>
    <xf numFmtId="0" fontId="44" fillId="21" borderId="10" xfId="0" applyFont="1" applyFill="1" applyBorder="1" applyAlignment="1" applyProtection="1">
      <alignment horizontal="left" wrapText="1"/>
      <protection locked="0"/>
    </xf>
    <xf numFmtId="0" fontId="45" fillId="21" borderId="10" xfId="0" applyFont="1" applyFill="1" applyBorder="1" applyAlignment="1" applyProtection="1">
      <alignment horizontal="left" wrapText="1"/>
      <protection locked="0"/>
    </xf>
    <xf numFmtId="6" fontId="45" fillId="21" borderId="10" xfId="0" applyNumberFormat="1" applyFont="1" applyFill="1" applyBorder="1" applyAlignment="1" applyProtection="1">
      <alignment horizontal="right" wrapText="1"/>
      <protection locked="0"/>
    </xf>
    <xf numFmtId="0" fontId="0" fillId="28" borderId="10" xfId="0" applyFill="1" applyBorder="1" applyAlignment="1" applyProtection="1">
      <alignment horizontal="left" wrapText="1"/>
      <protection locked="0"/>
    </xf>
    <xf numFmtId="0" fontId="44" fillId="7" borderId="10" xfId="0" applyFont="1" applyFill="1" applyBorder="1" applyAlignment="1" applyProtection="1">
      <alignment horizontal="left" wrapText="1"/>
      <protection locked="0"/>
    </xf>
    <xf numFmtId="6" fontId="44" fillId="7" borderId="10" xfId="0" applyNumberFormat="1" applyFont="1" applyFill="1" applyBorder="1" applyAlignment="1" applyProtection="1">
      <alignment horizontal="right" wrapText="1"/>
      <protection locked="0"/>
    </xf>
    <xf numFmtId="0" fontId="42" fillId="16" borderId="10" xfId="35" applyFont="1" applyFill="1" applyBorder="1" applyAlignment="1" applyProtection="1">
      <alignment horizontal="left" wrapText="1"/>
      <protection locked="0"/>
    </xf>
    <xf numFmtId="6" fontId="42" fillId="16" borderId="10" xfId="35" applyNumberFormat="1" applyFont="1" applyFill="1" applyBorder="1" applyAlignment="1" applyProtection="1">
      <alignment horizontal="right" wrapText="1"/>
      <protection locked="0"/>
    </xf>
    <xf numFmtId="0" fontId="0" fillId="16" borderId="10" xfId="0" applyFill="1" applyBorder="1" applyAlignment="1" applyProtection="1">
      <alignment horizontal="left" wrapText="1"/>
      <protection locked="0"/>
    </xf>
    <xf numFmtId="0" fontId="49" fillId="19" borderId="10" xfId="0" applyFont="1" applyFill="1" applyBorder="1" applyAlignment="1" applyProtection="1">
      <alignment horizontal="left" wrapText="1"/>
      <protection locked="0"/>
    </xf>
    <xf numFmtId="0" fontId="51" fillId="19" borderId="10" xfId="0" applyFont="1" applyFill="1" applyBorder="1" applyAlignment="1" applyProtection="1">
      <alignment horizontal="left" wrapText="1"/>
      <protection locked="0"/>
    </xf>
    <xf numFmtId="43" fontId="49" fillId="19" borderId="10" xfId="0" applyNumberFormat="1" applyFont="1" applyFill="1" applyBorder="1" applyAlignment="1" applyProtection="1">
      <alignment horizontal="right" wrapText="1"/>
      <protection locked="0"/>
    </xf>
    <xf numFmtId="0" fontId="42" fillId="24" borderId="10" xfId="33" applyFont="1" applyFill="1" applyBorder="1" applyAlignment="1" applyProtection="1">
      <alignment horizontal="left" wrapText="1"/>
      <protection locked="0"/>
    </xf>
    <xf numFmtId="0" fontId="25" fillId="24" borderId="10" xfId="33" applyFont="1" applyFill="1" applyBorder="1" applyAlignment="1" applyProtection="1">
      <alignment horizontal="left" wrapText="1"/>
      <protection locked="0"/>
    </xf>
    <xf numFmtId="6" fontId="29" fillId="24" borderId="10" xfId="33" applyNumberFormat="1" applyFont="1" applyFill="1" applyBorder="1" applyAlignment="1" applyProtection="1">
      <alignment horizontal="right" wrapText="1"/>
      <protection locked="0"/>
    </xf>
    <xf numFmtId="0" fontId="0" fillId="24" borderId="10" xfId="0" applyFill="1" applyBorder="1" applyAlignment="1" applyProtection="1">
      <alignment horizontal="left" wrapText="1"/>
      <protection locked="0"/>
    </xf>
    <xf numFmtId="0" fontId="42" fillId="14" borderId="10" xfId="33" applyFont="1" applyFill="1" applyBorder="1" applyAlignment="1" applyProtection="1">
      <alignment horizontal="left" wrapText="1"/>
      <protection locked="0"/>
    </xf>
    <xf numFmtId="6" fontId="29" fillId="14" borderId="10" xfId="33" applyNumberFormat="1" applyFont="1" applyFill="1" applyBorder="1" applyAlignment="1" applyProtection="1">
      <alignment horizontal="right" wrapText="1"/>
      <protection locked="0"/>
    </xf>
    <xf numFmtId="0" fontId="0" fillId="14" borderId="10" xfId="0" applyFill="1" applyBorder="1" applyAlignment="1" applyProtection="1">
      <alignment horizontal="left" wrapText="1"/>
      <protection locked="0"/>
    </xf>
    <xf numFmtId="6" fontId="42" fillId="24" borderId="10" xfId="33" applyNumberFormat="1" applyFont="1" applyFill="1" applyBorder="1" applyAlignment="1" applyProtection="1">
      <alignment horizontal="right" wrapText="1"/>
      <protection locked="0"/>
    </xf>
    <xf numFmtId="0" fontId="42" fillId="26" borderId="10" xfId="34" applyFont="1" applyFill="1" applyBorder="1" applyAlignment="1" applyProtection="1">
      <alignment horizontal="left" wrapText="1"/>
      <protection locked="0"/>
    </xf>
    <xf numFmtId="0" fontId="25" fillId="26" borderId="10" xfId="34" applyFont="1" applyFill="1" applyBorder="1" applyAlignment="1" applyProtection="1">
      <alignment horizontal="left" wrapText="1"/>
      <protection locked="0"/>
    </xf>
    <xf numFmtId="6" fontId="29" fillId="26" borderId="10" xfId="34" applyNumberFormat="1" applyFont="1" applyFill="1" applyBorder="1" applyAlignment="1" applyProtection="1">
      <alignment horizontal="right" wrapText="1"/>
      <protection locked="0"/>
    </xf>
    <xf numFmtId="0" fontId="0" fillId="26" borderId="10" xfId="0" applyFill="1" applyBorder="1" applyAlignment="1" applyProtection="1">
      <alignment horizontal="left" wrapText="1"/>
      <protection locked="0"/>
    </xf>
    <xf numFmtId="0" fontId="42" fillId="17" borderId="10" xfId="34" applyFont="1" applyFill="1" applyBorder="1" applyAlignment="1" applyProtection="1">
      <alignment horizontal="left" wrapText="1"/>
      <protection locked="0"/>
    </xf>
    <xf numFmtId="0" fontId="25" fillId="17" borderId="10" xfId="34" applyFont="1" applyFill="1" applyBorder="1" applyAlignment="1" applyProtection="1">
      <alignment horizontal="left" wrapText="1"/>
      <protection locked="0"/>
    </xf>
    <xf numFmtId="6" fontId="29" fillId="17" borderId="10" xfId="34" applyNumberFormat="1" applyFont="1" applyFill="1" applyBorder="1" applyAlignment="1" applyProtection="1">
      <alignment horizontal="right" wrapText="1"/>
      <protection locked="0"/>
    </xf>
    <xf numFmtId="0" fontId="0" fillId="17" borderId="10" xfId="0" applyFill="1" applyBorder="1" applyAlignment="1" applyProtection="1">
      <alignment horizontal="left" wrapText="1"/>
      <protection locked="0"/>
    </xf>
    <xf numFmtId="0" fontId="42" fillId="30" borderId="10" xfId="34" applyFont="1" applyFill="1" applyBorder="1" applyAlignment="1" applyProtection="1">
      <alignment horizontal="left" wrapText="1"/>
      <protection locked="0"/>
    </xf>
    <xf numFmtId="0" fontId="25" fillId="30" borderId="10" xfId="34" applyFont="1" applyFill="1" applyBorder="1" applyAlignment="1" applyProtection="1">
      <alignment horizontal="left" wrapText="1"/>
      <protection locked="0"/>
    </xf>
    <xf numFmtId="6" fontId="29" fillId="30" borderId="10" xfId="34" applyNumberFormat="1" applyFont="1" applyFill="1" applyBorder="1" applyAlignment="1" applyProtection="1">
      <alignment horizontal="right" wrapText="1"/>
      <protection locked="0"/>
    </xf>
    <xf numFmtId="0" fontId="0" fillId="30" borderId="10" xfId="0" applyFill="1" applyBorder="1" applyAlignment="1" applyProtection="1">
      <alignment horizontal="left" wrapText="1"/>
      <protection locked="0"/>
    </xf>
    <xf numFmtId="6" fontId="42" fillId="26" borderId="10" xfId="34" applyNumberFormat="1" applyFont="1" applyFill="1" applyBorder="1" applyAlignment="1" applyProtection="1">
      <alignment horizontal="right" wrapText="1"/>
      <protection locked="0"/>
    </xf>
    <xf numFmtId="0" fontId="30" fillId="0" borderId="10" xfId="12" applyFill="1" applyBorder="1" applyAlignment="1" applyProtection="1">
      <alignment horizontal="left" wrapText="1"/>
      <protection locked="0"/>
    </xf>
    <xf numFmtId="0" fontId="30" fillId="4" borderId="10" xfId="12" applyFill="1" applyBorder="1" applyAlignment="1" applyProtection="1">
      <alignment horizontal="left" wrapText="1"/>
      <protection locked="0"/>
    </xf>
    <xf numFmtId="0" fontId="48" fillId="14" borderId="10" xfId="12" applyFont="1" applyFill="1" applyBorder="1" applyAlignment="1" applyProtection="1">
      <alignment horizontal="left" wrapText="1"/>
      <protection locked="0"/>
    </xf>
    <xf numFmtId="0" fontId="43" fillId="14" borderId="10" xfId="12" applyFont="1" applyFill="1" applyBorder="1" applyAlignment="1" applyProtection="1">
      <alignment horizontal="left" wrapText="1"/>
      <protection locked="0"/>
    </xf>
    <xf numFmtId="6" fontId="43" fillId="14" borderId="10" xfId="12" applyNumberFormat="1" applyFont="1" applyFill="1" applyBorder="1" applyAlignment="1" applyProtection="1">
      <alignment horizontal="right" wrapText="1"/>
      <protection locked="0"/>
    </xf>
    <xf numFmtId="0" fontId="47" fillId="0" borderId="10" xfId="12" applyFont="1" applyFill="1" applyBorder="1" applyAlignment="1" applyProtection="1">
      <alignment horizontal="left" wrapText="1"/>
      <protection locked="0"/>
    </xf>
    <xf numFmtId="0" fontId="47" fillId="14" borderId="10" xfId="12" applyFont="1" applyFill="1" applyBorder="1" applyAlignment="1" applyProtection="1">
      <alignment horizontal="left" wrapText="1"/>
      <protection locked="0"/>
    </xf>
    <xf numFmtId="0" fontId="42" fillId="14" borderId="10" xfId="12" applyFont="1" applyFill="1" applyBorder="1" applyAlignment="1" applyProtection="1">
      <alignment horizontal="left" wrapText="1"/>
      <protection locked="0"/>
    </xf>
    <xf numFmtId="0" fontId="25" fillId="14" borderId="10" xfId="12" applyFont="1" applyFill="1" applyBorder="1" applyAlignment="1" applyProtection="1">
      <alignment horizontal="left" wrapText="1"/>
      <protection locked="0"/>
    </xf>
    <xf numFmtId="6" fontId="30" fillId="14" borderId="10" xfId="12" applyNumberFormat="1" applyFill="1" applyBorder="1" applyAlignment="1" applyProtection="1">
      <alignment horizontal="right" wrapText="1"/>
      <protection locked="0"/>
    </xf>
    <xf numFmtId="0" fontId="30" fillId="14" borderId="10" xfId="12" applyFill="1" applyBorder="1" applyAlignment="1" applyProtection="1">
      <alignment horizontal="left" wrapText="1"/>
      <protection locked="0"/>
    </xf>
    <xf numFmtId="0" fontId="43" fillId="0" borderId="10" xfId="12" applyFont="1" applyFill="1" applyBorder="1" applyAlignment="1" applyProtection="1">
      <alignment horizontal="left" wrapText="1"/>
      <protection locked="0"/>
    </xf>
    <xf numFmtId="6" fontId="29" fillId="14" borderId="10" xfId="12" applyNumberFormat="1" applyFont="1" applyFill="1" applyBorder="1" applyAlignment="1" applyProtection="1">
      <alignment horizontal="right" wrapText="1"/>
      <protection locked="0"/>
    </xf>
    <xf numFmtId="6" fontId="42" fillId="14" borderId="10" xfId="12" applyNumberFormat="1" applyFont="1" applyFill="1" applyBorder="1" applyAlignment="1" applyProtection="1">
      <alignment horizontal="right" wrapText="1"/>
      <protection locked="0"/>
    </xf>
    <xf numFmtId="6" fontId="0" fillId="0" borderId="10" xfId="0" applyNumberFormat="1" applyFill="1" applyBorder="1" applyAlignment="1" applyProtection="1">
      <alignment horizontal="right" wrapText="1"/>
      <protection locked="0"/>
    </xf>
    <xf numFmtId="0" fontId="48" fillId="17" borderId="10" xfId="32" applyFont="1" applyFill="1" applyBorder="1" applyAlignment="1" applyProtection="1">
      <alignment horizontal="left" wrapText="1"/>
      <protection locked="0"/>
    </xf>
    <xf numFmtId="6" fontId="43" fillId="17" borderId="10" xfId="32" applyNumberFormat="1" applyFont="1" applyFill="1" applyBorder="1" applyAlignment="1" applyProtection="1">
      <alignment horizontal="right" wrapText="1"/>
      <protection locked="0"/>
    </xf>
    <xf numFmtId="0" fontId="43" fillId="17" borderId="10" xfId="0" applyFont="1" applyFill="1" applyBorder="1" applyAlignment="1" applyProtection="1">
      <alignment horizontal="left" wrapText="1"/>
      <protection locked="0"/>
    </xf>
    <xf numFmtId="0" fontId="42" fillId="0" borderId="10" xfId="35" applyFont="1" applyFill="1" applyBorder="1" applyAlignment="1" applyProtection="1">
      <alignment horizontal="left" wrapText="1"/>
      <protection locked="0"/>
    </xf>
    <xf numFmtId="0" fontId="42" fillId="17" borderId="10" xfId="35" applyFont="1" applyFill="1" applyBorder="1" applyAlignment="1" applyProtection="1">
      <alignment horizontal="left" wrapText="1"/>
      <protection locked="0"/>
    </xf>
    <xf numFmtId="0" fontId="29" fillId="0" borderId="10" xfId="35" applyFill="1" applyBorder="1" applyAlignment="1" applyProtection="1">
      <alignment horizontal="left" wrapText="1"/>
      <protection locked="0"/>
    </xf>
    <xf numFmtId="6" fontId="0" fillId="3" borderId="10" xfId="0" applyNumberFormat="1" applyFill="1" applyBorder="1" applyAlignment="1" applyProtection="1">
      <alignment horizontal="right" wrapText="1"/>
      <protection locked="0"/>
    </xf>
    <xf numFmtId="0" fontId="29" fillId="12" borderId="10" xfId="35" applyFill="1" applyBorder="1" applyAlignment="1" applyProtection="1">
      <alignment horizontal="left" wrapText="1"/>
      <protection locked="0"/>
    </xf>
    <xf numFmtId="0" fontId="25" fillId="0" borderId="10" xfId="35" applyFont="1" applyFill="1" applyBorder="1" applyAlignment="1" applyProtection="1">
      <alignment horizontal="left" wrapText="1"/>
      <protection locked="0"/>
    </xf>
    <xf numFmtId="6" fontId="42" fillId="0" borderId="10" xfId="35" applyNumberFormat="1" applyFont="1" applyFill="1" applyBorder="1" applyAlignment="1" applyProtection="1">
      <alignment horizontal="right" wrapText="1"/>
      <protection locked="0"/>
    </xf>
    <xf numFmtId="0" fontId="39" fillId="22" borderId="10" xfId="0" applyFont="1" applyFill="1" applyBorder="1" applyAlignment="1" applyProtection="1">
      <alignment horizontal="left" wrapText="1"/>
      <protection locked="0"/>
    </xf>
    <xf numFmtId="3" fontId="39" fillId="22" borderId="10" xfId="0" applyNumberFormat="1" applyFont="1" applyFill="1" applyBorder="1" applyAlignment="1" applyProtection="1">
      <alignment horizontal="right" wrapText="1"/>
      <protection locked="0"/>
    </xf>
    <xf numFmtId="3" fontId="39" fillId="0" borderId="10" xfId="0" applyNumberFormat="1" applyFont="1" applyFill="1" applyBorder="1" applyAlignment="1" applyProtection="1">
      <alignment horizontal="right" wrapText="1"/>
      <protection locked="0"/>
    </xf>
    <xf numFmtId="0" fontId="39" fillId="13" borderId="10" xfId="0" applyFont="1" applyFill="1" applyBorder="1" applyAlignment="1" applyProtection="1">
      <alignment horizontal="left" wrapText="1"/>
      <protection locked="0"/>
    </xf>
    <xf numFmtId="6" fontId="0" fillId="0" borderId="10" xfId="0" applyNumberFormat="1" applyBorder="1" applyAlignment="1" applyProtection="1">
      <alignment horizontal="right" wrapText="1"/>
      <protection locked="0"/>
    </xf>
    <xf numFmtId="0" fontId="41" fillId="0" borderId="10" xfId="0" applyFont="1" applyFill="1" applyBorder="1" applyAlignment="1" applyProtection="1">
      <alignment horizontal="center" wrapText="1"/>
      <protection locked="0"/>
    </xf>
    <xf numFmtId="0" fontId="41" fillId="0" borderId="10" xfId="0" applyFont="1" applyBorder="1" applyAlignment="1" applyProtection="1">
      <alignment horizontal="center" wrapText="1"/>
      <protection locked="0"/>
    </xf>
    <xf numFmtId="0" fontId="39" fillId="24" borderId="10" xfId="0" applyFont="1" applyFill="1" applyBorder="1" applyAlignment="1" applyProtection="1">
      <alignment horizontal="left" wrapText="1"/>
      <protection locked="0"/>
    </xf>
    <xf numFmtId="0" fontId="41" fillId="24" borderId="10" xfId="0" applyFont="1" applyFill="1" applyBorder="1" applyAlignment="1" applyProtection="1">
      <alignment horizontal="left" wrapText="1"/>
      <protection locked="0"/>
    </xf>
    <xf numFmtId="6" fontId="0" fillId="24" borderId="10" xfId="0" applyNumberFormat="1" applyFill="1" applyBorder="1" applyAlignment="1" applyProtection="1">
      <alignment horizontal="right" wrapText="1"/>
      <protection locked="0"/>
    </xf>
    <xf numFmtId="0" fontId="0" fillId="25" borderId="10" xfId="0" applyFill="1" applyBorder="1" applyAlignment="1" applyProtection="1">
      <alignment horizontal="left" wrapText="1"/>
      <protection locked="0"/>
    </xf>
    <xf numFmtId="0" fontId="41" fillId="0" borderId="10" xfId="0" applyFont="1" applyFill="1" applyBorder="1" applyAlignment="1" applyProtection="1">
      <alignment horizontal="left" wrapText="1"/>
      <protection locked="0"/>
    </xf>
    <xf numFmtId="0" fontId="42" fillId="22" borderId="10" xfId="0" applyFont="1" applyFill="1" applyBorder="1" applyAlignment="1" applyProtection="1">
      <alignment horizontal="left" wrapText="1"/>
      <protection locked="0"/>
    </xf>
    <xf numFmtId="0" fontId="25" fillId="22" borderId="10" xfId="0" applyFont="1" applyFill="1" applyBorder="1" applyAlignment="1" applyProtection="1">
      <alignment horizontal="left" wrapText="1"/>
      <protection locked="0"/>
    </xf>
    <xf numFmtId="6" fontId="42" fillId="22" borderId="10" xfId="0" applyNumberFormat="1" applyFont="1" applyFill="1" applyBorder="1" applyAlignment="1" applyProtection="1">
      <alignment horizontal="right" wrapText="1"/>
      <protection locked="0"/>
    </xf>
    <xf numFmtId="0" fontId="27" fillId="0" borderId="10" xfId="0" applyFont="1" applyFill="1" applyBorder="1" applyAlignment="1" applyProtection="1">
      <alignment horizontal="left" wrapText="1"/>
      <protection locked="0"/>
    </xf>
    <xf numFmtId="0" fontId="27" fillId="13" borderId="10" xfId="0" applyFont="1" applyFill="1" applyBorder="1" applyAlignment="1" applyProtection="1">
      <alignment horizontal="left" wrapText="1"/>
      <protection locked="0"/>
    </xf>
    <xf numFmtId="0" fontId="42" fillId="26" borderId="10" xfId="0" applyFont="1" applyFill="1" applyBorder="1" applyAlignment="1" applyProtection="1">
      <alignment horizontal="left" wrapText="1"/>
      <protection locked="0"/>
    </xf>
    <xf numFmtId="0" fontId="42" fillId="0" borderId="10" xfId="0" applyFont="1" applyFill="1" applyBorder="1" applyAlignment="1" applyProtection="1">
      <alignment horizontal="left" wrapText="1"/>
      <protection locked="0"/>
    </xf>
    <xf numFmtId="0" fontId="25" fillId="0" borderId="10" xfId="0" applyFont="1" applyFill="1" applyBorder="1" applyAlignment="1" applyProtection="1">
      <alignment horizontal="left" wrapText="1"/>
      <protection locked="0"/>
    </xf>
    <xf numFmtId="6" fontId="27" fillId="0" borderId="10" xfId="0" applyNumberFormat="1" applyFont="1" applyFill="1" applyBorder="1" applyAlignment="1" applyProtection="1">
      <alignment horizontal="right" wrapText="1"/>
      <protection locked="0"/>
    </xf>
    <xf numFmtId="6" fontId="39" fillId="0" borderId="10" xfId="0" applyNumberFormat="1" applyFont="1" applyFill="1" applyBorder="1" applyAlignment="1" applyProtection="1">
      <alignment horizontal="right" wrapText="1"/>
      <protection locked="0"/>
    </xf>
    <xf numFmtId="0" fontId="41" fillId="22" borderId="10" xfId="0" applyFont="1" applyFill="1" applyBorder="1" applyAlignment="1" applyProtection="1">
      <alignment horizontal="left" wrapText="1"/>
      <protection locked="0"/>
    </xf>
    <xf numFmtId="0" fontId="42" fillId="13" borderId="10" xfId="0" applyFont="1" applyFill="1" applyBorder="1" applyAlignment="1" applyProtection="1">
      <alignment horizontal="left" wrapText="1"/>
      <protection locked="0"/>
    </xf>
    <xf numFmtId="0" fontId="25" fillId="13" borderId="10" xfId="0" applyFont="1" applyFill="1" applyBorder="1" applyAlignment="1" applyProtection="1">
      <alignment horizontal="left" wrapText="1"/>
      <protection locked="0"/>
    </xf>
    <xf numFmtId="6" fontId="42" fillId="13" borderId="10" xfId="0" applyNumberFormat="1" applyFont="1" applyFill="1" applyBorder="1" applyAlignment="1" applyProtection="1">
      <alignment horizontal="right" wrapText="1"/>
      <protection locked="0"/>
    </xf>
    <xf numFmtId="6" fontId="39" fillId="0" borderId="10" xfId="0" applyNumberFormat="1" applyFont="1" applyBorder="1" applyAlignment="1" applyProtection="1">
      <alignment horizontal="right" wrapText="1"/>
      <protection locked="0"/>
    </xf>
    <xf numFmtId="6" fontId="39" fillId="20" borderId="10" xfId="0" applyNumberFormat="1" applyFont="1" applyFill="1" applyBorder="1" applyAlignment="1" applyProtection="1">
      <alignment horizontal="right" wrapText="1"/>
      <protection locked="0"/>
    </xf>
    <xf numFmtId="0" fontId="0" fillId="13" borderId="10" xfId="0" applyFill="1" applyBorder="1" applyAlignment="1" applyProtection="1">
      <alignment horizontal="left" wrapText="1"/>
      <protection locked="0"/>
    </xf>
    <xf numFmtId="0" fontId="22" fillId="27" borderId="10" xfId="0" applyFont="1" applyFill="1" applyBorder="1" applyAlignment="1" applyProtection="1">
      <alignment horizontal="left" wrapText="1"/>
      <protection locked="0"/>
    </xf>
    <xf numFmtId="0" fontId="20" fillId="22" borderId="10" xfId="0" applyFont="1" applyFill="1" applyBorder="1" applyAlignment="1" applyProtection="1">
      <alignment horizontal="left" wrapText="1"/>
      <protection locked="0"/>
    </xf>
    <xf numFmtId="0" fontId="20" fillId="17" borderId="10" xfId="34" applyFont="1" applyFill="1" applyBorder="1" applyAlignment="1" applyProtection="1">
      <alignment horizontal="left" wrapText="1"/>
      <protection locked="0"/>
    </xf>
    <xf numFmtId="0" fontId="19" fillId="4" borderId="10" xfId="12" applyFont="1" applyFill="1" applyBorder="1" applyAlignment="1" applyProtection="1">
      <alignment horizontal="left" wrapText="1"/>
      <protection locked="0"/>
    </xf>
    <xf numFmtId="0" fontId="42" fillId="31" borderId="10" xfId="35" applyFont="1" applyFill="1" applyBorder="1" applyAlignment="1" applyProtection="1">
      <alignment horizontal="left" wrapText="1"/>
      <protection locked="0"/>
    </xf>
    <xf numFmtId="0" fontId="24" fillId="31" borderId="10" xfId="35" applyFont="1" applyFill="1" applyBorder="1" applyAlignment="1" applyProtection="1">
      <alignment horizontal="left" wrapText="1"/>
      <protection locked="0"/>
    </xf>
    <xf numFmtId="6" fontId="29" fillId="31" borderId="10" xfId="35" applyNumberFormat="1" applyFill="1" applyBorder="1" applyAlignment="1" applyProtection="1">
      <alignment horizontal="right" wrapText="1"/>
      <protection locked="0"/>
    </xf>
    <xf numFmtId="0" fontId="23" fillId="31" borderId="10" xfId="35" applyFont="1" applyFill="1" applyBorder="1" applyAlignment="1" applyProtection="1">
      <alignment horizontal="left" wrapText="1"/>
      <protection locked="0"/>
    </xf>
    <xf numFmtId="0" fontId="25" fillId="31" borderId="10" xfId="35" applyFont="1" applyFill="1" applyBorder="1" applyAlignment="1" applyProtection="1">
      <alignment horizontal="left" wrapText="1"/>
      <protection locked="0"/>
    </xf>
    <xf numFmtId="6" fontId="21" fillId="31" borderId="10" xfId="35" applyNumberFormat="1" applyFont="1" applyFill="1" applyBorder="1" applyAlignment="1" applyProtection="1">
      <alignment horizontal="right" wrapText="1"/>
      <protection locked="0"/>
    </xf>
    <xf numFmtId="6" fontId="42" fillId="31" borderId="10" xfId="35" applyNumberFormat="1" applyFont="1" applyFill="1" applyBorder="1" applyAlignment="1" applyProtection="1">
      <alignment horizontal="right" wrapText="1"/>
      <protection locked="0"/>
    </xf>
    <xf numFmtId="0" fontId="42" fillId="25" borderId="10" xfId="0" applyFont="1" applyFill="1" applyBorder="1" applyAlignment="1" applyProtection="1">
      <alignment horizontal="left" wrapText="1"/>
      <protection locked="0"/>
    </xf>
    <xf numFmtId="0" fontId="18" fillId="25" borderId="10" xfId="0" applyFont="1" applyFill="1" applyBorder="1" applyAlignment="1" applyProtection="1">
      <alignment horizontal="left" wrapText="1"/>
      <protection locked="0"/>
    </xf>
    <xf numFmtId="6" fontId="42" fillId="25" borderId="10" xfId="0" applyNumberFormat="1" applyFont="1" applyFill="1" applyBorder="1" applyAlignment="1" applyProtection="1">
      <alignment horizontal="right" wrapText="1"/>
      <protection locked="0"/>
    </xf>
    <xf numFmtId="0" fontId="18" fillId="0" borderId="10" xfId="0" applyFont="1" applyFill="1" applyBorder="1" applyAlignment="1" applyProtection="1">
      <alignment horizontal="left" wrapText="1"/>
      <protection locked="0"/>
    </xf>
    <xf numFmtId="0" fontId="41" fillId="23" borderId="10" xfId="0" applyFont="1" applyFill="1" applyBorder="1" applyAlignment="1" applyProtection="1">
      <alignment horizontal="center" wrapText="1" shrinkToFit="1"/>
      <protection locked="0"/>
    </xf>
    <xf numFmtId="6" fontId="41" fillId="4" borderId="10" xfId="0" applyNumberFormat="1" applyFont="1" applyFill="1" applyBorder="1" applyAlignment="1" applyProtection="1">
      <alignment horizontal="left" wrapText="1" shrinkToFit="1"/>
      <protection locked="0"/>
    </xf>
    <xf numFmtId="6" fontId="41" fillId="3" borderId="10" xfId="0" applyNumberFormat="1" applyFont="1" applyFill="1" applyBorder="1" applyAlignment="1" applyProtection="1">
      <alignment horizontal="left" wrapText="1" shrinkToFit="1"/>
      <protection locked="0"/>
    </xf>
    <xf numFmtId="9" fontId="45" fillId="7" borderId="10" xfId="0" applyNumberFormat="1" applyFont="1" applyFill="1" applyBorder="1" applyAlignment="1" applyProtection="1">
      <alignment horizontal="left" wrapText="1" shrinkToFit="1"/>
      <protection locked="0"/>
    </xf>
    <xf numFmtId="6" fontId="41" fillId="24" borderId="10" xfId="0" applyNumberFormat="1" applyFont="1" applyFill="1" applyBorder="1" applyAlignment="1" applyProtection="1">
      <alignment horizontal="left" wrapText="1" shrinkToFit="1"/>
      <protection locked="0"/>
    </xf>
    <xf numFmtId="0" fontId="41" fillId="0" borderId="10" xfId="0" applyFont="1" applyBorder="1" applyAlignment="1" applyProtection="1">
      <alignment horizontal="left" wrapText="1" shrinkToFit="1"/>
      <protection locked="0"/>
    </xf>
    <xf numFmtId="6" fontId="43" fillId="14" borderId="10" xfId="12" applyNumberFormat="1" applyFont="1" applyFill="1" applyBorder="1" applyAlignment="1" applyProtection="1">
      <alignment horizontal="left" wrapText="1" shrinkToFit="1"/>
      <protection locked="0"/>
    </xf>
    <xf numFmtId="6" fontId="28" fillId="14" borderId="10" xfId="12" applyNumberFormat="1" applyFont="1" applyFill="1" applyBorder="1" applyAlignment="1" applyProtection="1">
      <alignment horizontal="left" wrapText="1" shrinkToFit="1"/>
      <protection locked="0"/>
    </xf>
    <xf numFmtId="6" fontId="26" fillId="14" borderId="10" xfId="12" applyNumberFormat="1" applyFont="1" applyFill="1" applyBorder="1" applyAlignment="1" applyProtection="1">
      <alignment horizontal="left" wrapText="1" shrinkToFit="1"/>
      <protection locked="0"/>
    </xf>
    <xf numFmtId="6" fontId="41" fillId="0" borderId="10" xfId="0" applyNumberFormat="1" applyFont="1" applyFill="1" applyBorder="1" applyAlignment="1" applyProtection="1">
      <alignment horizontal="left" wrapText="1" shrinkToFit="1"/>
      <protection locked="0"/>
    </xf>
    <xf numFmtId="6" fontId="43" fillId="17" borderId="10" xfId="0" applyNumberFormat="1" applyFont="1" applyFill="1" applyBorder="1" applyAlignment="1" applyProtection="1">
      <alignment horizontal="left" wrapText="1" shrinkToFit="1"/>
      <protection locked="0"/>
    </xf>
    <xf numFmtId="6" fontId="19" fillId="3" borderId="10" xfId="35" applyNumberFormat="1" applyFont="1" applyFill="1" applyBorder="1" applyAlignment="1" applyProtection="1">
      <alignment horizontal="left" wrapText="1" shrinkToFit="1"/>
      <protection locked="0"/>
    </xf>
    <xf numFmtId="6" fontId="28" fillId="31" borderId="10" xfId="35" applyNumberFormat="1" applyFont="1" applyFill="1" applyBorder="1" applyAlignment="1" applyProtection="1">
      <alignment horizontal="left" wrapText="1" shrinkToFit="1"/>
      <protection locked="0"/>
    </xf>
    <xf numFmtId="6" fontId="19" fillId="31" borderId="10" xfId="35" applyNumberFormat="1" applyFont="1" applyFill="1" applyBorder="1" applyAlignment="1" applyProtection="1">
      <alignment horizontal="left" wrapText="1" shrinkToFit="1"/>
      <protection locked="0"/>
    </xf>
    <xf numFmtId="9" fontId="39" fillId="0" borderId="10" xfId="31" applyFont="1" applyFill="1" applyBorder="1" applyAlignment="1" applyProtection="1">
      <alignment horizontal="left" wrapText="1" shrinkToFit="1"/>
      <protection locked="0"/>
    </xf>
    <xf numFmtId="9" fontId="46" fillId="22" borderId="10" xfId="31" applyFont="1" applyFill="1" applyBorder="1" applyAlignment="1" applyProtection="1">
      <alignment horizontal="left" wrapText="1" shrinkToFit="1"/>
      <protection locked="0"/>
    </xf>
    <xf numFmtId="9" fontId="46" fillId="0" borderId="10" xfId="31" applyFont="1" applyFill="1" applyBorder="1" applyAlignment="1" applyProtection="1">
      <alignment horizontal="left" wrapText="1" shrinkToFit="1"/>
      <protection locked="0"/>
    </xf>
    <xf numFmtId="9" fontId="39" fillId="0" borderId="10" xfId="31" applyFont="1" applyBorder="1" applyAlignment="1" applyProtection="1">
      <alignment horizontal="left" wrapText="1" shrinkToFit="1"/>
      <protection locked="0"/>
    </xf>
    <xf numFmtId="10" fontId="42" fillId="22" borderId="10" xfId="0" applyNumberFormat="1" applyFont="1" applyFill="1" applyBorder="1" applyAlignment="1" applyProtection="1">
      <alignment horizontal="left" wrapText="1" shrinkToFit="1"/>
      <protection locked="0"/>
    </xf>
    <xf numFmtId="6" fontId="19" fillId="0" borderId="10" xfId="0" applyNumberFormat="1" applyFont="1" applyFill="1" applyBorder="1" applyAlignment="1" applyProtection="1">
      <alignment horizontal="left" wrapText="1" shrinkToFit="1"/>
      <protection locked="0"/>
    </xf>
    <xf numFmtId="6" fontId="39" fillId="0" borderId="10" xfId="0" applyNumberFormat="1" applyFont="1" applyFill="1" applyBorder="1" applyAlignment="1" applyProtection="1">
      <alignment horizontal="left" wrapText="1" shrinkToFit="1"/>
      <protection locked="0"/>
    </xf>
    <xf numFmtId="6" fontId="41" fillId="0" borderId="10" xfId="0" applyNumberFormat="1" applyFont="1" applyBorder="1" applyAlignment="1" applyProtection="1">
      <alignment horizontal="left" wrapText="1" shrinkToFit="1"/>
      <protection locked="0"/>
    </xf>
    <xf numFmtId="9" fontId="42" fillId="13" borderId="10" xfId="31" applyFont="1" applyFill="1" applyBorder="1" applyAlignment="1" applyProtection="1">
      <alignment horizontal="left" wrapText="1" shrinkToFit="1"/>
      <protection locked="0"/>
    </xf>
    <xf numFmtId="9" fontId="41" fillId="0" borderId="10" xfId="31" applyFont="1" applyBorder="1" applyAlignment="1" applyProtection="1">
      <alignment horizontal="left" wrapText="1" shrinkToFit="1"/>
      <protection locked="0"/>
    </xf>
    <xf numFmtId="9" fontId="41" fillId="20" borderId="10" xfId="31" applyFont="1" applyFill="1" applyBorder="1" applyAlignment="1" applyProtection="1">
      <alignment horizontal="left" wrapText="1" shrinkToFit="1"/>
      <protection locked="0"/>
    </xf>
    <xf numFmtId="0" fontId="45" fillId="5" borderId="10" xfId="0" applyNumberFormat="1" applyFont="1" applyFill="1" applyBorder="1" applyAlignment="1" applyProtection="1">
      <alignment horizontal="left" wrapText="1" shrinkToFit="1"/>
      <protection locked="0"/>
    </xf>
    <xf numFmtId="0" fontId="41" fillId="4" borderId="10" xfId="31" applyNumberFormat="1" applyFont="1" applyFill="1" applyBorder="1" applyAlignment="1" applyProtection="1">
      <alignment horizontal="left" wrapText="1" shrinkToFit="1"/>
      <protection locked="0"/>
    </xf>
    <xf numFmtId="6" fontId="17" fillId="26" borderId="10" xfId="34" applyNumberFormat="1" applyFont="1" applyFill="1" applyBorder="1" applyAlignment="1" applyProtection="1">
      <alignment horizontal="right" wrapText="1"/>
      <protection locked="0"/>
    </xf>
    <xf numFmtId="0" fontId="52" fillId="31" borderId="10" xfId="31" applyNumberFormat="1" applyFont="1" applyFill="1" applyBorder="1" applyAlignment="1" applyProtection="1">
      <alignment horizontal="left" wrapText="1" shrinkToFit="1"/>
      <protection locked="0"/>
    </xf>
    <xf numFmtId="0" fontId="46" fillId="22" borderId="10" xfId="31" applyNumberFormat="1" applyFont="1" applyFill="1" applyBorder="1" applyAlignment="1" applyProtection="1">
      <alignment horizontal="left" wrapText="1" shrinkToFit="1"/>
      <protection locked="0"/>
    </xf>
    <xf numFmtId="6" fontId="16" fillId="4" borderId="10" xfId="12" applyNumberFormat="1" applyFont="1" applyFill="1" applyBorder="1" applyAlignment="1" applyProtection="1">
      <alignment horizontal="right" wrapText="1"/>
      <protection locked="0"/>
    </xf>
    <xf numFmtId="0" fontId="15" fillId="31" borderId="10" xfId="35" applyFont="1" applyFill="1" applyBorder="1" applyAlignment="1" applyProtection="1">
      <alignment horizontal="left" wrapText="1"/>
      <protection locked="0"/>
    </xf>
    <xf numFmtId="0" fontId="14" fillId="25" borderId="10" xfId="0" applyFont="1" applyFill="1" applyBorder="1" applyAlignment="1" applyProtection="1">
      <alignment horizontal="left" wrapText="1"/>
      <protection locked="0"/>
    </xf>
    <xf numFmtId="0" fontId="14" fillId="22" borderId="10" xfId="0" applyFont="1" applyFill="1" applyBorder="1" applyAlignment="1" applyProtection="1">
      <alignment horizontal="left" wrapText="1"/>
      <protection locked="0"/>
    </xf>
    <xf numFmtId="0" fontId="13" fillId="4" borderId="10" xfId="12" applyFont="1" applyFill="1" applyBorder="1" applyAlignment="1" applyProtection="1">
      <alignment horizontal="left" wrapText="1"/>
      <protection locked="0"/>
    </xf>
    <xf numFmtId="6" fontId="52" fillId="24" borderId="10" xfId="0" applyNumberFormat="1" applyFont="1" applyFill="1" applyBorder="1" applyAlignment="1" applyProtection="1">
      <alignment horizontal="left" wrapText="1" shrinkToFit="1"/>
      <protection locked="0"/>
    </xf>
    <xf numFmtId="0" fontId="13" fillId="24" borderId="10" xfId="33" applyFont="1" applyFill="1" applyBorder="1" applyAlignment="1" applyProtection="1">
      <alignment horizontal="left" wrapText="1"/>
      <protection locked="0"/>
    </xf>
    <xf numFmtId="0" fontId="13" fillId="14" borderId="10" xfId="12" applyFont="1" applyFill="1" applyBorder="1" applyAlignment="1" applyProtection="1">
      <alignment horizontal="left" wrapText="1"/>
      <protection locked="0"/>
    </xf>
    <xf numFmtId="6" fontId="13" fillId="14" borderId="10" xfId="12" applyNumberFormat="1" applyFont="1" applyFill="1" applyBorder="1" applyAlignment="1" applyProtection="1">
      <alignment horizontal="left" wrapText="1" shrinkToFit="1"/>
      <protection locked="0"/>
    </xf>
    <xf numFmtId="0" fontId="42" fillId="17" borderId="10" xfId="32" applyFont="1" applyFill="1" applyBorder="1" applyAlignment="1" applyProtection="1">
      <alignment horizontal="left" wrapText="1"/>
      <protection locked="0"/>
    </xf>
    <xf numFmtId="0" fontId="13" fillId="17" borderId="10" xfId="32" applyFont="1" applyFill="1" applyBorder="1" applyAlignment="1" applyProtection="1">
      <alignment horizontal="left" wrapText="1"/>
      <protection locked="0"/>
    </xf>
    <xf numFmtId="6" fontId="13" fillId="17" borderId="10" xfId="32" applyNumberFormat="1" applyFont="1" applyFill="1" applyBorder="1" applyAlignment="1" applyProtection="1">
      <alignment horizontal="right" wrapText="1"/>
      <protection locked="0"/>
    </xf>
    <xf numFmtId="6" fontId="13" fillId="31" borderId="10" xfId="35" applyNumberFormat="1" applyFont="1" applyFill="1" applyBorder="1" applyAlignment="1" applyProtection="1">
      <alignment horizontal="left" wrapText="1" shrinkToFit="1"/>
      <protection locked="0"/>
    </xf>
    <xf numFmtId="6" fontId="13" fillId="31" borderId="10" xfId="0" applyNumberFormat="1" applyFont="1" applyFill="1" applyBorder="1" applyAlignment="1" applyProtection="1">
      <alignment horizontal="left" wrapText="1" shrinkToFit="1"/>
      <protection locked="0"/>
    </xf>
    <xf numFmtId="0" fontId="12" fillId="25" borderId="10" xfId="0" applyFont="1" applyFill="1" applyBorder="1" applyAlignment="1" applyProtection="1">
      <alignment horizontal="left" wrapText="1"/>
      <protection locked="0"/>
    </xf>
    <xf numFmtId="9" fontId="42" fillId="25" borderId="10" xfId="31" applyFont="1" applyFill="1" applyBorder="1" applyAlignment="1" applyProtection="1">
      <alignment horizontal="left" wrapText="1" shrinkToFit="1"/>
      <protection locked="0"/>
    </xf>
    <xf numFmtId="0" fontId="12" fillId="0" borderId="10" xfId="0" applyFont="1" applyFill="1" applyBorder="1" applyAlignment="1" applyProtection="1">
      <alignment horizontal="left" wrapText="1"/>
      <protection locked="0"/>
    </xf>
    <xf numFmtId="6" fontId="12" fillId="22" borderId="10" xfId="0" applyNumberFormat="1" applyFont="1" applyFill="1" applyBorder="1" applyAlignment="1" applyProtection="1">
      <alignment horizontal="left" wrapText="1" shrinkToFit="1"/>
      <protection locked="0"/>
    </xf>
    <xf numFmtId="6" fontId="11" fillId="16" borderId="10" xfId="35" applyNumberFormat="1" applyFont="1" applyFill="1" applyBorder="1" applyAlignment="1" applyProtection="1">
      <alignment horizontal="left" wrapText="1" shrinkToFit="1"/>
      <protection locked="0"/>
    </xf>
    <xf numFmtId="0" fontId="42" fillId="16" borderId="10" xfId="0" applyFont="1" applyFill="1" applyBorder="1" applyAlignment="1" applyProtection="1">
      <alignment horizontal="left" wrapText="1"/>
      <protection locked="0"/>
    </xf>
    <xf numFmtId="0" fontId="11" fillId="16" borderId="10" xfId="0" applyFont="1" applyFill="1" applyBorder="1" applyAlignment="1" applyProtection="1">
      <alignment horizontal="left" wrapText="1"/>
      <protection locked="0"/>
    </xf>
    <xf numFmtId="6" fontId="11" fillId="16" borderId="10" xfId="0" applyNumberFormat="1" applyFont="1" applyFill="1" applyBorder="1" applyAlignment="1" applyProtection="1">
      <alignment horizontal="right" wrapText="1"/>
      <protection locked="0"/>
    </xf>
    <xf numFmtId="0" fontId="11" fillId="0" borderId="10" xfId="35" applyFont="1" applyFill="1" applyBorder="1" applyAlignment="1" applyProtection="1">
      <alignment horizontal="left" wrapText="1"/>
      <protection locked="0"/>
    </xf>
    <xf numFmtId="0" fontId="11" fillId="12" borderId="10" xfId="35" applyFont="1" applyFill="1" applyBorder="1" applyAlignment="1" applyProtection="1">
      <alignment horizontal="left" wrapText="1"/>
      <protection locked="0"/>
    </xf>
    <xf numFmtId="6" fontId="42" fillId="16" borderId="10" xfId="0" applyNumberFormat="1" applyFont="1" applyFill="1" applyBorder="1" applyAlignment="1" applyProtection="1">
      <alignment horizontal="right" wrapText="1"/>
      <protection locked="0"/>
    </xf>
    <xf numFmtId="0" fontId="11" fillId="3" borderId="10" xfId="0" applyFont="1" applyFill="1" applyBorder="1" applyAlignment="1" applyProtection="1">
      <alignment horizontal="left" wrapText="1"/>
      <protection locked="0"/>
    </xf>
    <xf numFmtId="164" fontId="11" fillId="16" borderId="10" xfId="0" applyNumberFormat="1" applyFont="1" applyFill="1" applyBorder="1" applyAlignment="1" applyProtection="1">
      <alignment horizontal="right" wrapText="1"/>
      <protection locked="0"/>
    </xf>
    <xf numFmtId="0" fontId="11" fillId="16" borderId="10" xfId="0" applyFont="1" applyFill="1" applyBorder="1" applyAlignment="1" applyProtection="1">
      <alignment horizontal="left" wrapText="1" shrinkToFit="1"/>
      <protection locked="0"/>
    </xf>
    <xf numFmtId="0" fontId="11" fillId="0" borderId="10" xfId="0" applyFont="1" applyFill="1" applyBorder="1" applyAlignment="1" applyProtection="1">
      <alignment horizontal="left" wrapText="1"/>
      <protection locked="0"/>
    </xf>
    <xf numFmtId="0" fontId="11" fillId="24" borderId="10" xfId="33" applyFont="1" applyFill="1" applyBorder="1" applyAlignment="1" applyProtection="1">
      <alignment horizontal="left" wrapText="1"/>
      <protection locked="0"/>
    </xf>
    <xf numFmtId="6" fontId="11" fillId="24" borderId="10" xfId="33" applyNumberFormat="1" applyFont="1" applyFill="1" applyBorder="1" applyAlignment="1" applyProtection="1">
      <alignment horizontal="right" wrapText="1"/>
      <protection locked="0"/>
    </xf>
    <xf numFmtId="6" fontId="11" fillId="24" borderId="10" xfId="0" applyNumberFormat="1" applyFont="1" applyFill="1" applyBorder="1" applyAlignment="1" applyProtection="1">
      <alignment horizontal="left" wrapText="1" shrinkToFit="1"/>
      <protection locked="0"/>
    </xf>
    <xf numFmtId="0" fontId="11" fillId="24" borderId="10" xfId="0" applyFont="1" applyFill="1" applyBorder="1" applyAlignment="1" applyProtection="1">
      <alignment horizontal="left" wrapText="1"/>
      <protection locked="0"/>
    </xf>
    <xf numFmtId="0" fontId="10" fillId="26" borderId="10" xfId="0" applyFont="1" applyFill="1" applyBorder="1" applyAlignment="1" applyProtection="1">
      <alignment horizontal="left" wrapText="1"/>
      <protection locked="0"/>
    </xf>
    <xf numFmtId="6" fontId="10" fillId="26" borderId="10" xfId="0" applyNumberFormat="1" applyFont="1" applyFill="1" applyBorder="1" applyAlignment="1" applyProtection="1">
      <alignment horizontal="right" wrapText="1"/>
      <protection locked="0"/>
    </xf>
    <xf numFmtId="6" fontId="10" fillId="26" borderId="10" xfId="0" applyNumberFormat="1" applyFont="1" applyFill="1" applyBorder="1" applyAlignment="1" applyProtection="1">
      <alignment horizontal="left" wrapText="1" shrinkToFit="1"/>
      <protection locked="0"/>
    </xf>
    <xf numFmtId="6" fontId="10" fillId="17" borderId="10" xfId="0" applyNumberFormat="1" applyFont="1" applyFill="1" applyBorder="1" applyAlignment="1" applyProtection="1">
      <alignment horizontal="left" wrapText="1" shrinkToFit="1"/>
      <protection locked="0"/>
    </xf>
    <xf numFmtId="0" fontId="10" fillId="17" borderId="10" xfId="32" applyFont="1" applyFill="1" applyBorder="1" applyAlignment="1" applyProtection="1">
      <alignment horizontal="left" wrapText="1"/>
      <protection locked="0"/>
    </xf>
    <xf numFmtId="6" fontId="10" fillId="17" borderId="10" xfId="32" applyNumberFormat="1" applyFont="1" applyFill="1" applyBorder="1" applyAlignment="1" applyProtection="1">
      <alignment horizontal="right" wrapText="1"/>
      <protection locked="0"/>
    </xf>
    <xf numFmtId="0" fontId="10" fillId="0" borderId="10" xfId="0" applyFont="1" applyFill="1" applyBorder="1" applyAlignment="1" applyProtection="1">
      <alignment horizontal="left" wrapText="1"/>
      <protection locked="0"/>
    </xf>
    <xf numFmtId="0" fontId="10" fillId="17" borderId="10" xfId="0" applyFont="1" applyFill="1" applyBorder="1" applyAlignment="1" applyProtection="1">
      <alignment horizontal="left" wrapText="1"/>
      <protection locked="0"/>
    </xf>
    <xf numFmtId="6" fontId="42" fillId="17" borderId="10" xfId="32" applyNumberFormat="1" applyFont="1" applyFill="1" applyBorder="1" applyAlignment="1" applyProtection="1">
      <alignment horizontal="right" wrapText="1"/>
      <protection locked="0"/>
    </xf>
    <xf numFmtId="0" fontId="10" fillId="0" borderId="10" xfId="35" applyFont="1" applyFill="1" applyBorder="1" applyAlignment="1" applyProtection="1">
      <alignment horizontal="left" wrapText="1"/>
      <protection locked="0"/>
    </xf>
    <xf numFmtId="0" fontId="10" fillId="17" borderId="10" xfId="35" applyFont="1" applyFill="1" applyBorder="1" applyAlignment="1" applyProtection="1">
      <alignment horizontal="left" wrapText="1"/>
      <protection locked="0"/>
    </xf>
    <xf numFmtId="0" fontId="10" fillId="14" borderId="10" xfId="0" applyFont="1" applyFill="1" applyBorder="1" applyAlignment="1" applyProtection="1">
      <alignment horizontal="left" wrapText="1"/>
      <protection locked="0"/>
    </xf>
    <xf numFmtId="0" fontId="10" fillId="26" borderId="10" xfId="34" applyFont="1" applyFill="1" applyBorder="1" applyAlignment="1" applyProtection="1">
      <alignment horizontal="left" wrapText="1"/>
      <protection locked="0"/>
    </xf>
    <xf numFmtId="6" fontId="10" fillId="30" borderId="10" xfId="0" applyNumberFormat="1" applyFont="1" applyFill="1" applyBorder="1" applyAlignment="1" applyProtection="1">
      <alignment horizontal="left" wrapText="1" shrinkToFit="1"/>
      <protection locked="0"/>
    </xf>
    <xf numFmtId="0" fontId="10" fillId="20" borderId="10" xfId="0" applyFont="1" applyFill="1" applyBorder="1" applyAlignment="1" applyProtection="1">
      <alignment horizontal="left" wrapText="1"/>
      <protection locked="0"/>
    </xf>
    <xf numFmtId="0" fontId="42" fillId="20" borderId="10" xfId="0" applyFont="1" applyFill="1" applyBorder="1" applyAlignment="1" applyProtection="1">
      <alignment horizontal="left" wrapText="1"/>
      <protection locked="0"/>
    </xf>
    <xf numFmtId="6" fontId="10" fillId="21" borderId="10" xfId="0" applyNumberFormat="1" applyFont="1" applyFill="1" applyBorder="1" applyAlignment="1" applyProtection="1">
      <alignment horizontal="left" wrapText="1" shrinkToFit="1"/>
      <protection locked="0"/>
    </xf>
    <xf numFmtId="6" fontId="10" fillId="15" borderId="10" xfId="0" applyNumberFormat="1" applyFont="1" applyFill="1" applyBorder="1" applyAlignment="1" applyProtection="1">
      <alignment horizontal="left" wrapText="1" shrinkToFit="1"/>
      <protection locked="0"/>
    </xf>
    <xf numFmtId="6" fontId="10" fillId="27" borderId="10" xfId="0" applyNumberFormat="1" applyFont="1" applyFill="1" applyBorder="1" applyAlignment="1" applyProtection="1">
      <alignment horizontal="left" wrapText="1" shrinkToFit="1"/>
      <protection locked="0"/>
    </xf>
    <xf numFmtId="6" fontId="10" fillId="6" borderId="10" xfId="0" applyNumberFormat="1" applyFont="1" applyFill="1" applyBorder="1" applyAlignment="1" applyProtection="1">
      <alignment horizontal="left" wrapText="1" shrinkToFit="1"/>
      <protection locked="0"/>
    </xf>
    <xf numFmtId="6" fontId="10" fillId="5" borderId="10" xfId="0" applyNumberFormat="1" applyFont="1" applyFill="1" applyBorder="1" applyAlignment="1" applyProtection="1">
      <alignment horizontal="left" wrapText="1" shrinkToFit="1"/>
      <protection locked="0"/>
    </xf>
    <xf numFmtId="6" fontId="9" fillId="24" borderId="10" xfId="0" applyNumberFormat="1" applyFont="1" applyFill="1" applyBorder="1" applyAlignment="1" applyProtection="1">
      <alignment horizontal="left" wrapText="1" shrinkToFit="1"/>
      <protection locked="0"/>
    </xf>
    <xf numFmtId="0" fontId="9" fillId="16" borderId="10" xfId="0" applyFont="1" applyFill="1" applyBorder="1" applyAlignment="1" applyProtection="1">
      <alignment horizontal="left" wrapText="1" shrinkToFit="1"/>
      <protection locked="0"/>
    </xf>
    <xf numFmtId="6" fontId="9" fillId="27" borderId="10" xfId="0" applyNumberFormat="1" applyFont="1" applyFill="1" applyBorder="1" applyAlignment="1" applyProtection="1">
      <alignment horizontal="left" wrapText="1" shrinkToFit="1"/>
      <protection locked="0"/>
    </xf>
    <xf numFmtId="0" fontId="8" fillId="24" borderId="10" xfId="0" applyFont="1" applyFill="1" applyBorder="1" applyAlignment="1" applyProtection="1">
      <alignment horizontal="left" wrapText="1"/>
      <protection locked="0"/>
    </xf>
    <xf numFmtId="6" fontId="8" fillId="24" borderId="10" xfId="0" applyNumberFormat="1" applyFont="1" applyFill="1" applyBorder="1" applyAlignment="1" applyProtection="1">
      <alignment horizontal="right" wrapText="1"/>
      <protection locked="0"/>
    </xf>
    <xf numFmtId="0" fontId="8" fillId="13" borderId="10" xfId="0" applyFont="1" applyFill="1" applyBorder="1" applyAlignment="1" applyProtection="1">
      <alignment horizontal="left" wrapText="1"/>
      <protection locked="0"/>
    </xf>
    <xf numFmtId="0" fontId="8" fillId="0" borderId="10" xfId="0" applyFont="1" applyFill="1" applyBorder="1" applyAlignment="1" applyProtection="1">
      <alignment horizontal="left" wrapText="1"/>
      <protection locked="0"/>
    </xf>
    <xf numFmtId="6" fontId="7" fillId="17" borderId="10" xfId="0" applyNumberFormat="1" applyFont="1" applyFill="1" applyBorder="1" applyAlignment="1" applyProtection="1">
      <alignment horizontal="left" wrapText="1" shrinkToFit="1"/>
      <protection locked="0"/>
    </xf>
    <xf numFmtId="6" fontId="7" fillId="26" borderId="10" xfId="0" applyNumberFormat="1" applyFont="1" applyFill="1" applyBorder="1" applyAlignment="1" applyProtection="1">
      <alignment horizontal="left" wrapText="1" shrinkToFit="1"/>
      <protection locked="0"/>
    </xf>
    <xf numFmtId="6" fontId="7" fillId="14" borderId="10" xfId="0" applyNumberFormat="1" applyFont="1" applyFill="1" applyBorder="1" applyAlignment="1" applyProtection="1">
      <alignment horizontal="left" wrapText="1" shrinkToFit="1"/>
      <protection locked="0"/>
    </xf>
    <xf numFmtId="0" fontId="7" fillId="16" borderId="10" xfId="0" applyFont="1" applyFill="1" applyBorder="1" applyAlignment="1" applyProtection="1">
      <alignment horizontal="left" wrapText="1" shrinkToFit="1"/>
      <protection locked="0"/>
    </xf>
    <xf numFmtId="6" fontId="7" fillId="15" borderId="10" xfId="0" applyNumberFormat="1" applyFont="1" applyFill="1" applyBorder="1" applyAlignment="1" applyProtection="1">
      <alignment horizontal="left" wrapText="1" shrinkToFit="1"/>
      <protection locked="0"/>
    </xf>
    <xf numFmtId="0" fontId="7" fillId="14" borderId="10" xfId="33" applyFont="1" applyFill="1" applyBorder="1" applyAlignment="1" applyProtection="1">
      <alignment horizontal="left" wrapText="1"/>
      <protection locked="0"/>
    </xf>
    <xf numFmtId="6" fontId="7" fillId="30" borderId="10" xfId="0" applyNumberFormat="1" applyFont="1" applyFill="1" applyBorder="1" applyAlignment="1" applyProtection="1">
      <alignment horizontal="left" wrapText="1" shrinkToFit="1"/>
      <protection locked="0"/>
    </xf>
    <xf numFmtId="6" fontId="6" fillId="16" borderId="10" xfId="35" applyNumberFormat="1" applyFont="1" applyFill="1" applyBorder="1" applyAlignment="1" applyProtection="1">
      <alignment horizontal="left" wrapText="1" shrinkToFit="1"/>
      <protection locked="0"/>
    </xf>
    <xf numFmtId="0" fontId="5" fillId="24" borderId="10" xfId="31" applyNumberFormat="1" applyFont="1" applyFill="1" applyBorder="1" applyAlignment="1" applyProtection="1">
      <alignment horizontal="left" wrapText="1" shrinkToFit="1"/>
      <protection locked="0"/>
    </xf>
    <xf numFmtId="0" fontId="5" fillId="26" borderId="10" xfId="31" applyNumberFormat="1" applyFont="1" applyFill="1" applyBorder="1" applyAlignment="1" applyProtection="1">
      <alignment horizontal="left" wrapText="1" shrinkToFit="1"/>
      <protection locked="0"/>
    </xf>
    <xf numFmtId="0" fontId="5" fillId="14" borderId="10" xfId="31" applyNumberFormat="1" applyFont="1" applyFill="1" applyBorder="1" applyAlignment="1" applyProtection="1">
      <alignment horizontal="left" wrapText="1" shrinkToFit="1"/>
      <protection locked="0"/>
    </xf>
    <xf numFmtId="9" fontId="5" fillId="17" borderId="10" xfId="31" applyFont="1" applyFill="1" applyBorder="1" applyAlignment="1" applyProtection="1">
      <alignment horizontal="left" wrapText="1" shrinkToFit="1"/>
      <protection locked="0"/>
    </xf>
    <xf numFmtId="6" fontId="5" fillId="16" borderId="10" xfId="35" applyNumberFormat="1" applyFont="1" applyFill="1" applyBorder="1" applyAlignment="1" applyProtection="1">
      <alignment horizontal="left" wrapText="1" shrinkToFit="1"/>
      <protection locked="0"/>
    </xf>
    <xf numFmtId="165" fontId="42" fillId="13" borderId="10" xfId="0" applyNumberFormat="1" applyFont="1" applyFill="1" applyBorder="1" applyAlignment="1" applyProtection="1">
      <alignment horizontal="right" wrapText="1"/>
      <protection locked="0"/>
    </xf>
    <xf numFmtId="6" fontId="4" fillId="24" borderId="10" xfId="0" applyNumberFormat="1" applyFont="1" applyFill="1" applyBorder="1" applyAlignment="1" applyProtection="1">
      <alignment horizontal="left" wrapText="1" shrinkToFit="1"/>
      <protection locked="0"/>
    </xf>
    <xf numFmtId="0" fontId="42" fillId="0" borderId="10" xfId="0" applyFont="1" applyFill="1" applyBorder="1" applyAlignment="1" applyProtection="1">
      <alignment horizontal="center" vertical="center" wrapText="1"/>
      <protection locked="0"/>
    </xf>
    <xf numFmtId="6" fontId="42" fillId="0" borderId="10" xfId="0" applyNumberFormat="1" applyFont="1" applyFill="1" applyBorder="1" applyAlignment="1" applyProtection="1">
      <alignment horizontal="center" vertical="center" wrapText="1"/>
      <protection locked="0"/>
    </xf>
    <xf numFmtId="6" fontId="42" fillId="0" borderId="10" xfId="0" applyNumberFormat="1" applyFont="1" applyFill="1" applyBorder="1" applyAlignment="1" applyProtection="1">
      <alignment horizontal="center" vertical="center" wrapText="1" shrinkToFit="1"/>
      <protection locked="0"/>
    </xf>
    <xf numFmtId="0" fontId="27" fillId="0" borderId="10" xfId="0" applyFont="1" applyFill="1" applyBorder="1" applyAlignment="1" applyProtection="1">
      <alignment horizontal="center" vertical="center" wrapText="1"/>
      <protection locked="0"/>
    </xf>
    <xf numFmtId="6" fontId="4" fillId="16" borderId="10" xfId="35" applyNumberFormat="1" applyFont="1" applyFill="1" applyBorder="1" applyAlignment="1" applyProtection="1">
      <alignment horizontal="left" wrapText="1" shrinkToFit="1"/>
      <protection locked="0"/>
    </xf>
    <xf numFmtId="6" fontId="3" fillId="22" borderId="10" xfId="0" applyNumberFormat="1" applyFont="1" applyFill="1" applyBorder="1" applyAlignment="1" applyProtection="1">
      <alignment horizontal="left" wrapText="1" shrinkToFit="1"/>
      <protection locked="0"/>
    </xf>
    <xf numFmtId="6" fontId="3" fillId="25" borderId="10" xfId="0" applyNumberFormat="1" applyFont="1" applyFill="1" applyBorder="1" applyAlignment="1" applyProtection="1">
      <alignment horizontal="left" wrapText="1" shrinkToFit="1"/>
      <protection locked="0"/>
    </xf>
    <xf numFmtId="6" fontId="3" fillId="17" borderId="10" xfId="0" applyNumberFormat="1" applyFont="1" applyFill="1" applyBorder="1" applyAlignment="1" applyProtection="1">
      <alignment horizontal="left" wrapText="1" shrinkToFit="1"/>
      <protection locked="0"/>
    </xf>
    <xf numFmtId="0" fontId="2" fillId="16" borderId="10" xfId="0" applyFont="1" applyFill="1" applyBorder="1" applyAlignment="1" applyProtection="1">
      <alignment horizontal="left" wrapText="1" shrinkToFit="1"/>
      <protection locked="0"/>
    </xf>
    <xf numFmtId="6" fontId="2" fillId="25" borderId="10" xfId="0" applyNumberFormat="1" applyFont="1" applyFill="1" applyBorder="1" applyAlignment="1" applyProtection="1">
      <alignment horizontal="left" wrapText="1" shrinkToFit="1"/>
      <protection locked="0"/>
    </xf>
    <xf numFmtId="6" fontId="2" fillId="22" borderId="10" xfId="0" applyNumberFormat="1" applyFont="1" applyFill="1" applyBorder="1" applyAlignment="1" applyProtection="1">
      <alignment horizontal="left" wrapText="1" shrinkToFit="1"/>
      <protection locked="0"/>
    </xf>
    <xf numFmtId="0" fontId="50" fillId="23" borderId="10" xfId="0" applyFont="1" applyFill="1" applyBorder="1" applyAlignment="1" applyProtection="1">
      <alignment horizontal="center" wrapText="1"/>
      <protection locked="0"/>
    </xf>
    <xf numFmtId="9" fontId="1" fillId="16" borderId="10" xfId="31" applyNumberFormat="1" applyFont="1" applyFill="1" applyBorder="1" applyAlignment="1" applyProtection="1">
      <alignment horizontal="left" wrapText="1" shrinkToFit="1"/>
      <protection locked="0"/>
    </xf>
  </cellXfs>
  <cellStyles count="50">
    <cellStyle name="20% - Accent1" xfId="12" builtinId="30"/>
    <cellStyle name="20% - Accent3" xfId="33" builtinId="38"/>
    <cellStyle name="20% - Accent5" xfId="34" builtinId="46"/>
    <cellStyle name="20% - Accent6" xfId="35" builtinId="5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ustomBuiltin="1"/>
    <cellStyle name="Note" xfId="32" builtinId="10"/>
    <cellStyle name="Percent" xfId="31" builtinId="5"/>
  </cellStyles>
  <dxfs count="26">
    <dxf>
      <font>
        <strike val="0"/>
        <outline val="0"/>
        <shadow val="0"/>
        <u val="none"/>
        <vertAlign val="baseline"/>
        <sz val="12"/>
      </font>
      <alignment horizontal="left" vertical="bottom" textRotation="0" wrapText="1" indent="0" justifyLastLine="0" shrinkToFit="1" readingOrder="0"/>
      <border diagonalUp="0" diagonalDown="0" outline="0">
        <left style="thin">
          <color auto="1"/>
        </left>
        <right/>
        <top style="thin">
          <color indexed="64"/>
        </top>
        <bottom style="thin">
          <color indexed="64"/>
        </bottom>
      </border>
      <protection locked="0" hidden="0"/>
    </dxf>
    <dxf>
      <numFmt numFmtId="10" formatCode="&quot;$&quot;#,##0_);[Red]\(&quot;$&quot;#,##0\)"/>
      <alignment horizontal="right" vertical="bottom"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family val="2"/>
      </font>
      <alignment horizontal="left" vertical="bottom"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strike val="0"/>
        <outline val="0"/>
        <shadow val="0"/>
        <u val="none"/>
        <vertAlign val="baseline"/>
        <sz val="12"/>
        <name val="Calibri"/>
        <family val="2"/>
        <scheme val="minor"/>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alignment horizontal="left" vertical="bottom" textRotation="0" wrapText="1" indent="0" justifyLastLine="0" shrinkToFit="0" readingOrder="0"/>
      <protection locked="0" hidden="0"/>
    </dxf>
    <dxf>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numFmt numFmtId="10" formatCode="&quot;$&quot;#,##0_);[Red]\(&quot;$&quot;#,##0\)"/>
    </dxf>
    <dxf>
      <font>
        <b/>
      </font>
    </dxf>
    <dxf>
      <numFmt numFmtId="10" formatCode="&quot;$&quot;#,##0_);[Red]\(&quot;$&quot;#,##0\)"/>
    </dxf>
    <dxf>
      <font>
        <b/>
      </font>
    </dxf>
    <dxf>
      <numFmt numFmtId="10" formatCode="&quot;$&quot;#,##0_);[Red]\(&quot;$&quot;#,##0\)"/>
    </dxf>
    <dxf>
      <numFmt numFmtId="10" formatCode="&quot;$&quot;#,##0_);[Red]\(&quot;$&quot;#,##0\)"/>
    </dxf>
    <dxf>
      <numFmt numFmtId="10" formatCode="&quot;$&quot;#,##0_);[Red]\(&quot;$&quot;#,##0\)"/>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8" tint="0.79998168889431442"/>
          <bgColor theme="8" tint="0.79998168889431442"/>
        </patternFill>
      </fill>
      <border>
        <bottom style="thin">
          <color theme="8"/>
        </bottom>
      </border>
    </dxf>
    <dxf>
      <font>
        <color theme="0"/>
      </font>
      <fill>
        <patternFill patternType="solid">
          <fgColor theme="8" tint="0.39997558519241921"/>
          <bgColor theme="8" tint="0.39997558519241921"/>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8" tint="0.39994506668294322"/>
          <bgColor theme="8" tint="0.79998168889431442"/>
        </patternFill>
      </fill>
    </dxf>
    <dxf>
      <font>
        <b/>
        <color theme="0"/>
      </font>
    </dxf>
    <dxf>
      <font>
        <color theme="0" tint="-4.9989318521683403E-2"/>
      </font>
      <fill>
        <patternFill>
          <bgColor theme="8" tint="0.39994506668294322"/>
        </patternFill>
      </fill>
      <border>
        <left/>
        <right/>
      </border>
    </dxf>
    <dxf>
      <fill>
        <patternFill patternType="solid">
          <fgColor indexed="64"/>
          <bgColor theme="8"/>
        </patternFill>
      </fill>
      <border>
        <top style="thin">
          <color theme="8" tint="-0.249977111117893"/>
        </top>
        <bottom style="thin">
          <color theme="8" tint="-0.249977111117893"/>
        </bottom>
        <horizontal style="thin">
          <color theme="8" tint="-0.249977111117893"/>
        </horizontal>
      </border>
    </dxf>
    <dxf>
      <font>
        <b/>
        <i val="0"/>
        <color theme="1" tint="0.24994659260841701"/>
      </font>
      <border>
        <top style="double">
          <color theme="8" tint="-0.249977111117893"/>
        </top>
      </border>
    </dxf>
    <dxf>
      <font>
        <color theme="0"/>
      </font>
      <fill>
        <patternFill patternType="solid">
          <fgColor theme="8" tint="-0.249977111117893"/>
          <bgColor theme="8" tint="-0.249977111117893"/>
        </patternFill>
      </fill>
      <border>
        <horizontal style="thin">
          <color theme="8" tint="-0.249977111117893"/>
        </horizontal>
      </border>
    </dxf>
    <dxf>
      <font>
        <color theme="1"/>
      </font>
      <border>
        <horizontal style="thin">
          <color theme="8" tint="0.79998168889431442"/>
        </horizontal>
      </border>
    </dxf>
  </dxfs>
  <tableStyles count="1" defaultTableStyle="TableStyleMedium2" defaultPivotStyle="PivotStyleLight16">
    <tableStyle name="BudgetReportPivot" table="0" count="13" xr9:uid="{00000000-0011-0000-FFFF-FFFF00000000}">
      <tableStyleElement type="wholeTable" dxfId="25"/>
      <tableStyleElement type="headerRow" dxfId="24"/>
      <tableStyleElement type="totalRow" dxfId="23"/>
      <tableStyleElement type="firstRowStripe" dxfId="22"/>
      <tableStyleElement type="firstColumnStripe" dxfId="21"/>
      <tableStyleElement type="firstHeaderCell" dxfId="20"/>
      <tableStyleElement type="firstSubtotalRow" dxfId="19"/>
      <tableStyleElement type="secondSubtotalRow" dxfId="18"/>
      <tableStyleElement type="firstColumnSubheading" dxfId="17"/>
      <tableStyleElement type="firstRowSubheading" dxfId="16"/>
      <tableStyleElement type="secondRowSubheading" dxfId="15"/>
      <tableStyleElement type="pageFieldLabels" dxfId="14"/>
      <tableStyleElement type="pageFieldValues" dxfId="13"/>
    </tableStyle>
  </tableStyles>
  <colors>
    <mruColors>
      <color rgb="FFEAAAED"/>
      <color rgb="FFFF8AD8"/>
      <color rgb="FFF2C8F2"/>
      <color rgb="FFE49FEB"/>
      <color rgb="FFFFFECF"/>
      <color rgb="FFFFFD78"/>
      <color rgb="FFDFF0C2"/>
      <color rgb="FFDEF1B2"/>
      <color rgb="FFCBF1C1"/>
      <color rgb="FFD5F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pieChart>
        <c:varyColors val="1"/>
        <c:ser>
          <c:idx val="2"/>
          <c:order val="0"/>
          <c:cat>
            <c:numRef>
              <c:f>'Budget Report'!$B$25:$B$36</c:f>
              <c:numCache>
                <c:formatCode>General</c:formatCode>
                <c:ptCount val="12"/>
              </c:numCache>
            </c:numRef>
          </c:cat>
          <c:val>
            <c:numRef>
              <c:f>'Budget Report'!$D$25:$D$36</c:f>
              <c:numCache>
                <c:formatCode>General</c:formatCode>
                <c:ptCount val="12"/>
              </c:numCache>
            </c:numRef>
          </c:val>
          <c:extLst>
            <c:ext xmlns:c16="http://schemas.microsoft.com/office/drawing/2014/chart" uri="{C3380CC4-5D6E-409C-BE32-E72D297353CC}">
              <c16:uniqueId val="{00000000-55D7-C145-93A9-2040982E808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4421141968032"/>
          <c:y val="0.12846982288423001"/>
          <c:w val="0.23641718138526099"/>
          <c:h val="0.78336262123405898"/>
        </c:manualLayout>
      </c:layout>
      <c:overlay val="0"/>
      <c:txPr>
        <a:bodyPr/>
        <a:lstStyle/>
        <a:p>
          <a:pPr>
            <a:defRPr sz="1200"/>
          </a:pPr>
          <a:endParaRPr lang="en-US"/>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184150</xdr:colOff>
      <xdr:row>22</xdr:row>
      <xdr:rowOff>0</xdr:rowOff>
    </xdr:from>
    <xdr:to>
      <xdr:col>7</xdr:col>
      <xdr:colOff>660400</xdr:colOff>
      <xdr:row>48</xdr:row>
      <xdr:rowOff>88900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Anne Scalfaro" refreshedDate="44574.707351504629" createdVersion="4" refreshedVersion="7" minRefreshableVersion="3" recordCount="25" xr:uid="{00000000-000A-0000-FFFF-FFFF02000000}">
  <cacheSource type="worksheet">
    <worksheetSource name="BudgetDetails"/>
  </cacheSource>
  <cacheFields count="4">
    <cacheField name="Budget Category" numFmtId="0">
      <sharedItems containsBlank="1"/>
    </cacheField>
    <cacheField name="Line Item Description" numFmtId="0">
      <sharedItems containsBlank="1"/>
    </cacheField>
    <cacheField name="Proposed 2022" numFmtId="0">
      <sharedItems containsString="0" containsBlank="1" containsNumber="1" containsInteger="1" minValue="0" maxValue="547082"/>
    </cacheField>
    <cacheField name="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s v="Staff Relations"/>
    <s v="Salaried Staff &amp; Hourly Staff (incl. housing allowances for clergy)"/>
    <n v="371811"/>
    <s v="Senior Pastor (full) time, Pastor (full time), Pastor (full time), Pastoral Associate (12 hrs), Director of Music (20 hrs), Organist (10 hrs), The Gathering Worship Leader (weekly stipend), Children's Ministry Coordinator (15 hrs), Nursery Workers (varies), Facilities &amp; Operations Manager (16 hrs), Office &amp; Admin. Coor. (20 hrs), and Custodian (20 hrs). *NOTE: Custodial services moved from Resource Management to Staff Relations this year. "/>
  </r>
  <r>
    <s v="Staff Relations"/>
    <s v="Contract Positions "/>
    <n v="45180"/>
    <s v="Includes Accountant, Sound Techs, Stipends for additional Security/Set-up &amp; Custodial Help"/>
  </r>
  <r>
    <s v="Staff Relations"/>
    <s v="MMBB Retirement/Life Insurance/Disability"/>
    <n v="33089"/>
    <s v="Includes full-time pastoral staff. Complies with 16% covenant of MMBB for Benefits for Life Program (retirement, disability, &amp; life insurance)"/>
  </r>
  <r>
    <s v="Staff Relations"/>
    <s v="Health Insurance"/>
    <n v="54849"/>
    <s v="Includes full-time pastoral staff. Group Health Insurance through United Heath"/>
  </r>
  <r>
    <s v="Staff Relations"/>
    <s v="SECA / FICA"/>
    <n v="30353"/>
    <s v="FICA 8% of salaried &amp; hourly staff; SECA 7.65% of salaries for ordained clergy (includes W-2 salary gross-up)"/>
  </r>
  <r>
    <s v="Staff Relations"/>
    <s v="Expense Allowances"/>
    <n v="5600"/>
    <s v="Includes Senior Pastor, Pastor, Pastor, Director of Music, &amp; Pastoral Associate"/>
  </r>
  <r>
    <s v="Staff Relations"/>
    <s v="Workers Comp"/>
    <n v="5000"/>
    <m/>
  </r>
  <r>
    <s v="Staff Relations"/>
    <s v="Staff Transition Expenses"/>
    <n v="0"/>
    <s v="Cost of candidate interviews, background checks, moving expenses, etc. No anticipated staff transitions for 2022 at this time."/>
  </r>
  <r>
    <s v="Staff Relations"/>
    <s v="Staff Appreciation"/>
    <n v="200"/>
    <m/>
  </r>
  <r>
    <s v="Staff Relations"/>
    <s v="Staff Development"/>
    <n v="1000"/>
    <m/>
  </r>
  <r>
    <s v="Staff Relations"/>
    <s v="TOTAL"/>
    <n v="547082"/>
    <s v="6% increase from 2021 budget of $514,626; 2020 budget = $501,632"/>
  </r>
  <r>
    <m/>
    <m/>
    <m/>
    <m/>
  </r>
  <r>
    <s v="Resource Management"/>
    <s v="Custodial Services"/>
    <n v="0"/>
    <s v="Custodial Services moved to Staff Relations (was $29,600)"/>
  </r>
  <r>
    <s v="Resource Management"/>
    <s v="Janitorial Supplies"/>
    <n v="4000"/>
    <m/>
  </r>
  <r>
    <s v="Resource Management"/>
    <s v="Utilities - Telephone &amp; Internet"/>
    <n v="19000"/>
    <s v="CenturyLink &amp; Bell (based on 2021 actuals) + $5,000 for small business VOIP system"/>
  </r>
  <r>
    <s v="Resource Management"/>
    <s v="Utilties - Electric"/>
    <n v="33100"/>
    <s v="Xcel Energy; based on 2019 actuals"/>
  </r>
  <r>
    <s v="Resource Management"/>
    <s v="Utilities - Fuel (Natural Gas)"/>
    <n v="30200"/>
    <s v="Xcel Energy; based on 2019 actuals"/>
  </r>
  <r>
    <s v="Resource Management"/>
    <s v="Utilities - Water / Sewer"/>
    <n v="19100"/>
    <s v="Denver Water; based on 2019 actuals. Includes waste removal."/>
  </r>
  <r>
    <s v="Resource Management"/>
    <s v="Insurance - Building &amp; Auto"/>
    <n v="35000"/>
    <s v="Church Mutual; based on 2021 actuals and anticipated premium increase"/>
  </r>
  <r>
    <s v="Resource Management"/>
    <s v="Grounds Maintenance"/>
    <n v="27000"/>
    <s v="Includes all lawn care and snow removal; based on 2020 actuals"/>
  </r>
  <r>
    <s v="Resource Management"/>
    <s v="Vehicle Maintenance"/>
    <n v="2000"/>
    <s v="Anticipates deductible for repairs"/>
  </r>
  <r>
    <s v="Resource Management"/>
    <s v="Building Maintenance &amp; Repairs"/>
    <n v="28000"/>
    <s v="Includes recurring maintenance contract services such as CSI (HVAC), pest control, Republic (trash &amp; recycling), SimplexGrinnell (fire/security); includes special cleaning supplies for Work Days. Based loosely on 2021 budget."/>
  </r>
  <r>
    <s v="Resource Management"/>
    <s v="Safety &amp; Security"/>
    <n v="16000"/>
    <s v="Includes volunteer background checks, CPR training, AED, additional security during building closure, safety/security supplies."/>
  </r>
  <r>
    <s v="Resource Management"/>
    <s v="Technology"/>
    <n v="8000"/>
    <s v="Tech upgrades (hardware - cables, TVs, computers, etc.); anticipating 1 Mac replacement"/>
  </r>
  <r>
    <s v="Resource Management"/>
    <s v="TOTAL"/>
    <n v="221400"/>
    <s v="4% decrease from 2021 budget of $231,600; 2020 budget = $222,1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BudgetReport" cacheId="35" applyNumberFormats="0" applyBorderFormats="0" applyFontFormats="0" applyPatternFormats="0" applyAlignmentFormats="0" applyWidthHeightFormats="1" dataCaption="Values" updatedVersion="7" minRefreshableVersion="3" fieldPrintTitles="1" itemPrintTitles="1" createdVersion="4" indent="0" outline="1" outlineData="1" multipleFieldFilters="0" chartFormat="5" rowHeaderCaption="Budget Categories">
  <location ref="B23:D40" firstHeaderRow="1" firstDataRow="1" firstDataCol="0"/>
  <pivotFields count="4">
    <pivotField showAll="0" defaultSubtotal="0"/>
    <pivotField showAll="0" defaultSubtotal="0"/>
    <pivotField showAll="0"/>
    <pivotField showAll="0" defaultSubtotal="0"/>
  </pivotFields>
  <pivotTableStyleInfo name="PivotStyleMedium11" showRowHeaders="1" showColHeaders="1" showRowStripes="0" showColStripes="1"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A1:F3" totalsRowShown="0">
  <autoFilter ref="A1:F3" xr:uid="{00000000-0009-0000-0100-000008000000}"/>
  <tableColumns count="6">
    <tableColumn id="1" xr3:uid="{00000000-0010-0000-0000-000001000000}" name="Description"/>
    <tableColumn id="2" xr3:uid="{00000000-0010-0000-0000-000002000000}" name="Category"/>
    <tableColumn id="3" xr3:uid="{00000000-0010-0000-0000-000003000000}" name="Plan A"/>
    <tableColumn id="4" xr3:uid="{00000000-0010-0000-0000-000004000000}" name="Plan B"/>
    <tableColumn id="5" xr3:uid="{00000000-0010-0000-0000-000005000000}" name="Difference"/>
    <tableColumn id="6" xr3:uid="{00000000-0010-0000-0000-000006000000}" name="Actual Cost Ranking"/>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3:C7" totalsRowShown="0">
  <autoFilter ref="B3:C7" xr:uid="{00000000-0009-0000-0100-000003000000}"/>
  <tableColumns count="2">
    <tableColumn id="1" xr3:uid="{00000000-0010-0000-0100-000001000000}" name="Projected Monthly Income"/>
    <tableColumn id="2" xr3:uid="{00000000-0010-0000-0100-000002000000}" name=" "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9:C13" totalsRowShown="0">
  <autoFilter ref="B9:C13" xr:uid="{00000000-0009-0000-0100-000004000000}"/>
  <tableColumns count="2">
    <tableColumn id="1" xr3:uid="{00000000-0010-0000-0200-000001000000}" name="Actual Monthly Income"/>
    <tableColumn id="2" xr3:uid="{00000000-0010-0000-0200-000002000000}" name=" "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B15:C18" totalsRowShown="0">
  <autoFilter ref="B15:C18" xr:uid="{00000000-0009-0000-0100-000005000000}"/>
  <tableColumns count="2">
    <tableColumn id="1" xr3:uid="{00000000-0010-0000-0300-000001000000}" name="Balance (income - expenses)"/>
    <tableColumn id="2" xr3:uid="{00000000-0010-0000-0300-000002000000}" name=" " dataDxfId="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E3:E4" totalsRowShown="0" dataDxfId="9">
  <autoFilter ref="E3:E4" xr:uid="{00000000-0009-0000-0100-000006000000}"/>
  <tableColumns count="1">
    <tableColumn id="1" xr3:uid="{00000000-0010-0000-0400-000001000000}" name="Projected Monthly Expenses" dataDxfId="8">
      <calculatedColumnFormula>SUM(BudgetDetails[Proposed 2022])</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E9:E10" totalsRowShown="0" dataDxfId="7">
  <autoFilter ref="E9:E10" xr:uid="{00000000-0009-0000-0100-000007000000}"/>
  <tableColumns count="1">
    <tableColumn id="1" xr3:uid="{00000000-0010-0000-0500-000001000000}" name="Actual Monthly Expenses" dataDxfId="6">
      <calculatedColumnFormula>SUM(#REF!)</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BudgetDetails" displayName="BudgetDetails" ref="A1:D26" totalsRowShown="0" headerRowDxfId="5" dataDxfId="4">
  <autoFilter ref="A1:D26" xr:uid="{00000000-0009-0000-0100-000001000000}"/>
  <sortState xmlns:xlrd2="http://schemas.microsoft.com/office/spreadsheetml/2017/richdata2" ref="A2:D24">
    <sortCondition ref="A2:A50"/>
    <sortCondition ref="B2:B50"/>
  </sortState>
  <tableColumns count="4">
    <tableColumn id="1" xr3:uid="{00000000-0010-0000-0600-000001000000}" name="Budget Category" dataDxfId="3"/>
    <tableColumn id="2" xr3:uid="{00000000-0010-0000-0600-000002000000}" name="Line Item Description" dataDxfId="2"/>
    <tableColumn id="3" xr3:uid="{00000000-0010-0000-0600-000003000000}" name="Proposed 2022" dataDxfId="1"/>
    <tableColumn id="6" xr3:uid="{00000000-0010-0000-0600-000006000000}" name="Comments" dataDxfId="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BudgetCategoryLookup" displayName="BudgetCategoryLookup" ref="A1:A18" totalsRowShown="0">
  <autoFilter ref="A1:A18" xr:uid="{00000000-0009-0000-0100-000002000000}"/>
  <sortState xmlns:xlrd2="http://schemas.microsoft.com/office/spreadsheetml/2017/richdata2" ref="A2:A13">
    <sortCondition ref="A1:A13"/>
  </sortState>
  <tableColumns count="1">
    <tableColumn id="1" xr3:uid="{00000000-0010-0000-0700-000001000000}" name="Budget Category Lookup"/>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1.v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ivotTable" Target="../pivotTables/pivotTable1.xm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8.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
  <sheetViews>
    <sheetView workbookViewId="0">
      <selection activeCell="C15" sqref="C15"/>
    </sheetView>
  </sheetViews>
  <sheetFormatPr baseColWidth="10" defaultColWidth="11" defaultRowHeight="16" x14ac:dyDescent="0.2"/>
  <cols>
    <col min="1" max="1" width="13" customWidth="1"/>
    <col min="2" max="2" width="11" customWidth="1"/>
    <col min="3" max="3" width="15.6640625" customWidth="1"/>
    <col min="4" max="4" width="12.83203125" customWidth="1"/>
    <col min="5" max="5" width="12.1640625" customWidth="1"/>
    <col min="6" max="6" width="19.83203125" customWidth="1"/>
  </cols>
  <sheetData>
    <row r="1" spans="1:6" x14ac:dyDescent="0.2">
      <c r="A1" t="s">
        <v>1</v>
      </c>
      <c r="B1" t="s">
        <v>0</v>
      </c>
      <c r="C1" t="s">
        <v>40</v>
      </c>
      <c r="D1" t="s">
        <v>39</v>
      </c>
      <c r="E1" t="s">
        <v>2</v>
      </c>
      <c r="F1" t="s">
        <v>21</v>
      </c>
    </row>
    <row r="2" spans="1:6" x14ac:dyDescent="0.2">
      <c r="A2" t="s">
        <v>4</v>
      </c>
      <c r="B2" t="s">
        <v>3</v>
      </c>
      <c r="C2">
        <v>100</v>
      </c>
      <c r="D2">
        <v>0</v>
      </c>
      <c r="E2">
        <v>100</v>
      </c>
      <c r="F2">
        <v>0</v>
      </c>
    </row>
    <row r="3" spans="1:6" x14ac:dyDescent="0.2">
      <c r="A3" t="s">
        <v>5</v>
      </c>
      <c r="B3" t="s">
        <v>3</v>
      </c>
      <c r="C3">
        <v>1000</v>
      </c>
      <c r="D3">
        <v>1200</v>
      </c>
      <c r="E3">
        <v>-200</v>
      </c>
      <c r="F3">
        <v>1200</v>
      </c>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0"/>
  <sheetViews>
    <sheetView showGridLines="0" topLeftCell="A151" workbookViewId="0">
      <selection activeCell="A78" sqref="A78"/>
    </sheetView>
  </sheetViews>
  <sheetFormatPr baseColWidth="10" defaultColWidth="8.83203125" defaultRowHeight="16" x14ac:dyDescent="0.2"/>
  <cols>
    <col min="1" max="1" width="1.6640625" customWidth="1"/>
    <col min="2" max="2" width="33.33203125" customWidth="1"/>
    <col min="3" max="3" width="17" customWidth="1"/>
    <col min="4" max="4" width="13.33203125" customWidth="1"/>
    <col min="5" max="5" width="32.5" customWidth="1"/>
    <col min="6" max="6" width="1.6640625" customWidth="1"/>
    <col min="7" max="7" width="29.1640625" customWidth="1"/>
  </cols>
  <sheetData>
    <row r="1" spans="1:7" ht="35.25" customHeight="1" thickBot="1" x14ac:dyDescent="0.25">
      <c r="A1" s="20" t="s">
        <v>19</v>
      </c>
      <c r="B1" s="4"/>
      <c r="C1" s="4"/>
      <c r="D1" s="4"/>
      <c r="E1" s="5"/>
    </row>
    <row r="2" spans="1:7" ht="9" customHeight="1" thickTop="1" x14ac:dyDescent="0.2">
      <c r="A2" s="6"/>
      <c r="B2" s="8"/>
      <c r="C2" s="7"/>
      <c r="D2" s="8"/>
      <c r="E2" s="8"/>
      <c r="F2" s="9"/>
    </row>
    <row r="3" spans="1:7" x14ac:dyDescent="0.2">
      <c r="A3" s="10"/>
      <c r="B3" s="1" t="s">
        <v>9</v>
      </c>
      <c r="C3" s="1" t="s">
        <v>15</v>
      </c>
      <c r="D3" s="1"/>
      <c r="E3" s="1" t="s">
        <v>12</v>
      </c>
      <c r="F3" s="11"/>
    </row>
    <row r="4" spans="1:7" ht="15" customHeight="1" x14ac:dyDescent="0.2">
      <c r="A4" s="10"/>
      <c r="B4" s="1" t="s">
        <v>6</v>
      </c>
      <c r="C4" s="18">
        <v>6000</v>
      </c>
      <c r="D4" s="1"/>
      <c r="E4" s="19">
        <f>SUM(BudgetDetails[Proposed 2022])</f>
        <v>1536964</v>
      </c>
      <c r="F4" s="11"/>
    </row>
    <row r="5" spans="1:7" ht="15" customHeight="1" x14ac:dyDescent="0.2">
      <c r="A5" s="10"/>
      <c r="B5" s="1" t="s">
        <v>11</v>
      </c>
      <c r="C5" s="18">
        <v>1000</v>
      </c>
      <c r="D5" s="1"/>
      <c r="E5" s="1"/>
      <c r="F5" s="11"/>
    </row>
    <row r="6" spans="1:7" x14ac:dyDescent="0.2">
      <c r="A6" s="10"/>
      <c r="B6" s="1" t="s">
        <v>7</v>
      </c>
      <c r="C6" s="18">
        <v>2500</v>
      </c>
      <c r="D6" s="1"/>
      <c r="E6" s="1"/>
      <c r="F6" s="11"/>
    </row>
    <row r="7" spans="1:7" ht="15" customHeight="1" x14ac:dyDescent="0.2">
      <c r="A7" s="10"/>
      <c r="B7" s="1" t="s">
        <v>8</v>
      </c>
      <c r="C7" s="19">
        <f>SUM(C4:C6)</f>
        <v>9500</v>
      </c>
      <c r="D7" s="1"/>
      <c r="E7" s="1"/>
      <c r="F7" s="11"/>
    </row>
    <row r="8" spans="1:7" ht="15" customHeight="1" x14ac:dyDescent="0.2">
      <c r="A8" s="10"/>
      <c r="B8" s="1"/>
      <c r="C8" s="1"/>
      <c r="D8" s="12"/>
      <c r="E8" s="1"/>
      <c r="F8" s="11"/>
    </row>
    <row r="9" spans="1:7" ht="15" customHeight="1" x14ac:dyDescent="0.2">
      <c r="A9" s="10"/>
      <c r="B9" s="1" t="s">
        <v>14</v>
      </c>
      <c r="C9" s="1" t="s">
        <v>15</v>
      </c>
      <c r="D9" s="12"/>
      <c r="E9" s="1" t="s">
        <v>13</v>
      </c>
      <c r="F9" s="11"/>
    </row>
    <row r="10" spans="1:7" ht="15" customHeight="1" x14ac:dyDescent="0.2">
      <c r="A10" s="10"/>
      <c r="B10" s="1" t="s">
        <v>6</v>
      </c>
      <c r="C10" s="18">
        <v>5800</v>
      </c>
      <c r="D10" s="1"/>
      <c r="E10" s="19" t="e">
        <f>SUM(#REF!)</f>
        <v>#REF!</v>
      </c>
      <c r="F10" s="11"/>
    </row>
    <row r="11" spans="1:7" ht="15" customHeight="1" x14ac:dyDescent="0.2">
      <c r="A11" s="10"/>
      <c r="B11" s="1" t="s">
        <v>11</v>
      </c>
      <c r="C11" s="18">
        <v>2000</v>
      </c>
      <c r="D11" s="1"/>
      <c r="E11" s="1"/>
      <c r="F11" s="11"/>
    </row>
    <row r="12" spans="1:7" x14ac:dyDescent="0.2">
      <c r="A12" s="10"/>
      <c r="B12" s="1" t="s">
        <v>7</v>
      </c>
      <c r="C12" s="18">
        <v>1500</v>
      </c>
      <c r="D12" s="1"/>
      <c r="E12" s="1"/>
      <c r="F12" s="11"/>
    </row>
    <row r="13" spans="1:7" ht="15" customHeight="1" x14ac:dyDescent="0.2">
      <c r="A13" s="10"/>
      <c r="B13" s="1" t="s">
        <v>8</v>
      </c>
      <c r="C13" s="19">
        <f>SUM(C10:C12)</f>
        <v>9300</v>
      </c>
      <c r="D13" s="1"/>
      <c r="E13" s="1"/>
      <c r="F13" s="11"/>
    </row>
    <row r="14" spans="1:7" ht="15" customHeight="1" x14ac:dyDescent="0.2">
      <c r="A14" s="10"/>
      <c r="B14" s="1"/>
      <c r="C14" s="12"/>
      <c r="D14" s="1"/>
      <c r="E14" s="1"/>
      <c r="F14" s="11"/>
    </row>
    <row r="15" spans="1:7" ht="15" customHeight="1" x14ac:dyDescent="0.2">
      <c r="A15" s="10"/>
      <c r="B15" s="1" t="s">
        <v>18</v>
      </c>
      <c r="C15" s="1" t="s">
        <v>15</v>
      </c>
      <c r="D15" s="12"/>
      <c r="E15" s="1"/>
      <c r="F15" s="11"/>
    </row>
    <row r="16" spans="1:7" x14ac:dyDescent="0.2">
      <c r="A16" s="10"/>
      <c r="B16" s="1" t="s">
        <v>16</v>
      </c>
      <c r="C16" s="19">
        <f>C7-SUM(BudgetDetails[Proposed 2022])</f>
        <v>-1527464</v>
      </c>
      <c r="D16" s="1"/>
      <c r="E16" s="1"/>
      <c r="F16" s="11"/>
    </row>
    <row r="17" spans="1:7" x14ac:dyDescent="0.2">
      <c r="A17" s="10"/>
      <c r="B17" s="1" t="s">
        <v>17</v>
      </c>
      <c r="C17" s="19" t="e">
        <f>C13-SUM(#REF!)</f>
        <v>#REF!</v>
      </c>
      <c r="D17" s="1"/>
      <c r="E17" s="1"/>
      <c r="F17" s="11"/>
    </row>
    <row r="18" spans="1:7" x14ac:dyDescent="0.2">
      <c r="A18" s="10"/>
      <c r="B18" s="1" t="s">
        <v>2</v>
      </c>
      <c r="C18" s="19" t="e">
        <f>C16-C17</f>
        <v>#REF!</v>
      </c>
      <c r="D18" s="1"/>
      <c r="E18" s="1"/>
      <c r="F18" s="11"/>
    </row>
    <row r="19" spans="1:7" ht="9" customHeight="1" thickBot="1" x14ac:dyDescent="0.25">
      <c r="A19" s="13"/>
      <c r="B19" s="15"/>
      <c r="C19" s="14"/>
      <c r="D19" s="15"/>
      <c r="E19" s="15"/>
      <c r="F19" s="16"/>
    </row>
    <row r="20" spans="1:7" ht="9" customHeight="1" thickTop="1" x14ac:dyDescent="0.2">
      <c r="A20" s="1"/>
      <c r="B20" s="1"/>
      <c r="C20" s="12"/>
      <c r="D20" s="1"/>
      <c r="E20" s="1"/>
      <c r="F20" s="1"/>
    </row>
    <row r="21" spans="1:7" ht="34.5" customHeight="1" thickBot="1" x14ac:dyDescent="0.3">
      <c r="A21" s="3" t="s">
        <v>20</v>
      </c>
      <c r="B21" s="4"/>
      <c r="C21" s="4"/>
      <c r="D21" s="4"/>
      <c r="E21" s="5"/>
      <c r="F21" s="5"/>
      <c r="G21" s="17"/>
    </row>
    <row r="22" spans="1:7" ht="17" thickTop="1" x14ac:dyDescent="0.2">
      <c r="B22" s="2"/>
      <c r="C22" s="1"/>
    </row>
    <row r="23" spans="1:7" x14ac:dyDescent="0.2">
      <c r="B23" s="21"/>
      <c r="C23" s="22"/>
      <c r="D23" s="23"/>
    </row>
    <row r="24" spans="1:7" x14ac:dyDescent="0.2">
      <c r="B24" s="24"/>
      <c r="C24" s="25"/>
      <c r="D24" s="26"/>
    </row>
    <row r="25" spans="1:7" x14ac:dyDescent="0.2">
      <c r="B25" s="24"/>
      <c r="C25" s="25"/>
      <c r="D25" s="26"/>
    </row>
    <row r="26" spans="1:7" x14ac:dyDescent="0.2">
      <c r="B26" s="24"/>
      <c r="C26" s="25"/>
      <c r="D26" s="26"/>
    </row>
    <row r="27" spans="1:7" x14ac:dyDescent="0.2">
      <c r="B27" s="24"/>
      <c r="C27" s="25"/>
      <c r="D27" s="26"/>
    </row>
    <row r="28" spans="1:7" x14ac:dyDescent="0.2">
      <c r="B28" s="24"/>
      <c r="C28" s="25"/>
      <c r="D28" s="26"/>
    </row>
    <row r="29" spans="1:7" x14ac:dyDescent="0.2">
      <c r="B29" s="24"/>
      <c r="C29" s="25"/>
      <c r="D29" s="26"/>
    </row>
    <row r="30" spans="1:7" x14ac:dyDescent="0.2">
      <c r="B30" s="24"/>
      <c r="C30" s="25"/>
      <c r="D30" s="26"/>
    </row>
    <row r="31" spans="1:7" x14ac:dyDescent="0.2">
      <c r="B31" s="24"/>
      <c r="C31" s="25"/>
      <c r="D31" s="26"/>
    </row>
    <row r="32" spans="1:7" x14ac:dyDescent="0.2">
      <c r="B32" s="24"/>
      <c r="C32" s="25"/>
      <c r="D32" s="26"/>
    </row>
    <row r="33" spans="2:4" x14ac:dyDescent="0.2">
      <c r="B33" s="24"/>
      <c r="C33" s="25"/>
      <c r="D33" s="26"/>
    </row>
    <row r="34" spans="2:4" x14ac:dyDescent="0.2">
      <c r="B34" s="24"/>
      <c r="C34" s="25"/>
      <c r="D34" s="26"/>
    </row>
    <row r="35" spans="2:4" x14ac:dyDescent="0.2">
      <c r="B35" s="24"/>
      <c r="C35" s="25"/>
      <c r="D35" s="26"/>
    </row>
    <row r="36" spans="2:4" x14ac:dyDescent="0.2">
      <c r="B36" s="24"/>
      <c r="C36" s="25"/>
      <c r="D36" s="26"/>
    </row>
    <row r="37" spans="2:4" x14ac:dyDescent="0.2">
      <c r="B37" s="24"/>
      <c r="C37" s="25"/>
      <c r="D37" s="26"/>
    </row>
    <row r="38" spans="2:4" x14ac:dyDescent="0.2">
      <c r="B38" s="24"/>
      <c r="C38" s="25"/>
      <c r="D38" s="26"/>
    </row>
    <row r="39" spans="2:4" x14ac:dyDescent="0.2">
      <c r="B39" s="24"/>
      <c r="C39" s="25"/>
      <c r="D39" s="26"/>
    </row>
    <row r="40" spans="2:4" x14ac:dyDescent="0.2">
      <c r="B40" s="27"/>
      <c r="C40" s="28"/>
      <c r="D40" s="29"/>
    </row>
  </sheetData>
  <phoneticPr fontId="32" type="noConversion"/>
  <printOptions horizontalCentered="1"/>
  <pageMargins left="0.5" right="0.5" top="0.75" bottom="0.75" header="0.3" footer="0.3"/>
  <pageSetup scale="70" fitToHeight="0" orientation="landscape" horizontalDpi="200" verticalDpi="200"/>
  <headerFooter>
    <oddHeader>&amp;L&amp;"-,Bold"&amp;18&amp;K01+020Budget Report&amp;R&amp;"-,Bold"&amp;K01+020[Your Name]
&amp;D
Page &amp;P of &amp;N</oddHeader>
  </headerFooter>
  <drawing r:id="rId2"/>
  <legacyDrawing r:id="rId3"/>
  <tableParts count="5">
    <tablePart r:id="rId4"/>
    <tablePart r:id="rId5"/>
    <tablePart r:id="rId6"/>
    <tablePart r:id="rId7"/>
    <tablePart r:id="rId8"/>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41"/>
  <sheetViews>
    <sheetView tabSelected="1" view="pageLayout" topLeftCell="A101" zoomScale="177" zoomScaleNormal="112" zoomScalePageLayoutView="177" workbookViewId="0">
      <selection activeCell="D105" sqref="D105"/>
    </sheetView>
  </sheetViews>
  <sheetFormatPr baseColWidth="10" defaultColWidth="44.6640625" defaultRowHeight="16" x14ac:dyDescent="0.2"/>
  <cols>
    <col min="1" max="1" width="21.5" style="55" customWidth="1"/>
    <col min="2" max="2" width="28.33203125" style="56" customWidth="1"/>
    <col min="3" max="3" width="11.83203125" style="57" customWidth="1"/>
    <col min="4" max="4" width="78.6640625" style="176" customWidth="1"/>
    <col min="5" max="83" width="44.6640625" style="33"/>
    <col min="84" max="16384" width="44.6640625" style="37"/>
  </cols>
  <sheetData>
    <row r="1" spans="1:83" ht="34" x14ac:dyDescent="0.2">
      <c r="A1" s="35" t="s">
        <v>45</v>
      </c>
      <c r="B1" s="36" t="s">
        <v>46</v>
      </c>
      <c r="C1" s="36" t="s">
        <v>228</v>
      </c>
      <c r="D1" s="171" t="s">
        <v>41</v>
      </c>
    </row>
    <row r="2" spans="1:83" s="41" customFormat="1" ht="85" x14ac:dyDescent="0.2">
      <c r="A2" s="38" t="s">
        <v>22</v>
      </c>
      <c r="B2" s="205" t="s">
        <v>177</v>
      </c>
      <c r="C2" s="201">
        <v>371811</v>
      </c>
      <c r="D2" s="172" t="s">
        <v>245</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row>
    <row r="3" spans="1:83" s="41" customFormat="1" ht="17" x14ac:dyDescent="0.2">
      <c r="A3" s="38" t="s">
        <v>22</v>
      </c>
      <c r="B3" s="39" t="s">
        <v>69</v>
      </c>
      <c r="C3" s="201">
        <v>45180</v>
      </c>
      <c r="D3" s="172" t="s">
        <v>259</v>
      </c>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row>
    <row r="4" spans="1:83" s="41" customFormat="1" ht="34" x14ac:dyDescent="0.2">
      <c r="A4" s="38" t="s">
        <v>22</v>
      </c>
      <c r="B4" s="39" t="s">
        <v>83</v>
      </c>
      <c r="C4" s="201">
        <v>33089</v>
      </c>
      <c r="D4" s="172" t="s">
        <v>167</v>
      </c>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row>
    <row r="5" spans="1:83" s="41" customFormat="1" ht="17" x14ac:dyDescent="0.2">
      <c r="A5" s="38" t="s">
        <v>22</v>
      </c>
      <c r="B5" s="39" t="s">
        <v>32</v>
      </c>
      <c r="C5" s="201">
        <v>54849</v>
      </c>
      <c r="D5" s="172" t="s">
        <v>248</v>
      </c>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row>
    <row r="6" spans="1:83" s="41" customFormat="1" ht="34" x14ac:dyDescent="0.2">
      <c r="A6" s="38" t="s">
        <v>22</v>
      </c>
      <c r="B6" s="39" t="s">
        <v>33</v>
      </c>
      <c r="C6" s="201">
        <v>30353</v>
      </c>
      <c r="D6" s="172" t="s">
        <v>178</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row>
    <row r="7" spans="1:83" s="41" customFormat="1" ht="17" x14ac:dyDescent="0.2">
      <c r="A7" s="38" t="s">
        <v>22</v>
      </c>
      <c r="B7" s="205" t="s">
        <v>34</v>
      </c>
      <c r="C7" s="40">
        <v>5600</v>
      </c>
      <c r="D7" s="172" t="s">
        <v>179</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row>
    <row r="8" spans="1:83" s="41" customFormat="1" ht="17" x14ac:dyDescent="0.2">
      <c r="A8" s="38" t="s">
        <v>22</v>
      </c>
      <c r="B8" s="39" t="s">
        <v>35</v>
      </c>
      <c r="C8" s="40">
        <v>5000</v>
      </c>
      <c r="D8" s="172"/>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row>
    <row r="9" spans="1:83" s="41" customFormat="1" ht="34" x14ac:dyDescent="0.2">
      <c r="A9" s="38" t="s">
        <v>22</v>
      </c>
      <c r="B9" s="159" t="s">
        <v>164</v>
      </c>
      <c r="C9" s="40">
        <v>0</v>
      </c>
      <c r="D9" s="172" t="s">
        <v>180</v>
      </c>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row>
    <row r="10" spans="1:83" s="41" customFormat="1" ht="17" x14ac:dyDescent="0.2">
      <c r="A10" s="38" t="s">
        <v>22</v>
      </c>
      <c r="B10" s="39" t="s">
        <v>65</v>
      </c>
      <c r="C10" s="40">
        <v>200</v>
      </c>
      <c r="D10" s="172"/>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row>
    <row r="11" spans="1:83" s="41" customFormat="1" ht="17" x14ac:dyDescent="0.2">
      <c r="A11" s="38" t="s">
        <v>22</v>
      </c>
      <c r="B11" s="39" t="s">
        <v>120</v>
      </c>
      <c r="C11" s="40">
        <v>1000</v>
      </c>
      <c r="D11" s="172"/>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row>
    <row r="12" spans="1:83" s="44" customFormat="1" ht="20" customHeight="1" x14ac:dyDescent="0.2">
      <c r="A12" s="38" t="s">
        <v>22</v>
      </c>
      <c r="B12" s="38" t="s">
        <v>36</v>
      </c>
      <c r="C12" s="42">
        <f>SUM(C2:C11)</f>
        <v>547082</v>
      </c>
      <c r="D12" s="197" t="s">
        <v>246</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row>
    <row r="13" spans="1:83" s="48" customFormat="1" x14ac:dyDescent="0.2">
      <c r="A13" s="45"/>
      <c r="B13" s="46"/>
      <c r="C13" s="47"/>
      <c r="D13" s="17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row>
    <row r="14" spans="1:83" s="53" customFormat="1" ht="17" x14ac:dyDescent="0.2">
      <c r="A14" s="49" t="s">
        <v>23</v>
      </c>
      <c r="B14" s="50" t="s">
        <v>141</v>
      </c>
      <c r="C14" s="51">
        <v>0</v>
      </c>
      <c r="D14" s="254" t="s">
        <v>182</v>
      </c>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row>
    <row r="15" spans="1:83" ht="17" x14ac:dyDescent="0.2">
      <c r="A15" s="49" t="s">
        <v>23</v>
      </c>
      <c r="B15" s="50" t="s">
        <v>48</v>
      </c>
      <c r="C15" s="51">
        <v>4000</v>
      </c>
      <c r="D15" s="254"/>
    </row>
    <row r="16" spans="1:83" ht="17" x14ac:dyDescent="0.2">
      <c r="A16" s="49" t="s">
        <v>23</v>
      </c>
      <c r="B16" s="50" t="s">
        <v>142</v>
      </c>
      <c r="C16" s="51">
        <v>19000</v>
      </c>
      <c r="D16" s="254" t="s">
        <v>181</v>
      </c>
    </row>
    <row r="17" spans="1:83" ht="17" x14ac:dyDescent="0.2">
      <c r="A17" s="49" t="s">
        <v>23</v>
      </c>
      <c r="B17" s="50" t="s">
        <v>50</v>
      </c>
      <c r="C17" s="51">
        <v>33100</v>
      </c>
      <c r="D17" s="254" t="s">
        <v>143</v>
      </c>
    </row>
    <row r="18" spans="1:83" ht="17" x14ac:dyDescent="0.2">
      <c r="A18" s="49" t="s">
        <v>23</v>
      </c>
      <c r="B18" s="50" t="s">
        <v>51</v>
      </c>
      <c r="C18" s="51">
        <v>30200</v>
      </c>
      <c r="D18" s="254" t="s">
        <v>143</v>
      </c>
    </row>
    <row r="19" spans="1:83" ht="17" x14ac:dyDescent="0.2">
      <c r="A19" s="49" t="s">
        <v>23</v>
      </c>
      <c r="B19" s="50" t="s">
        <v>52</v>
      </c>
      <c r="C19" s="51">
        <v>19100</v>
      </c>
      <c r="D19" s="254" t="s">
        <v>183</v>
      </c>
    </row>
    <row r="20" spans="1:83" ht="17" x14ac:dyDescent="0.2">
      <c r="A20" s="49" t="s">
        <v>23</v>
      </c>
      <c r="B20" s="50" t="s">
        <v>84</v>
      </c>
      <c r="C20" s="51">
        <v>35000</v>
      </c>
      <c r="D20" s="254" t="s">
        <v>184</v>
      </c>
    </row>
    <row r="21" spans="1:83" ht="17" x14ac:dyDescent="0.2">
      <c r="A21" s="49" t="s">
        <v>23</v>
      </c>
      <c r="B21" s="50" t="s">
        <v>53</v>
      </c>
      <c r="C21" s="51">
        <v>27000</v>
      </c>
      <c r="D21" s="254" t="s">
        <v>176</v>
      </c>
    </row>
    <row r="22" spans="1:83" ht="17" x14ac:dyDescent="0.2">
      <c r="A22" s="49" t="s">
        <v>23</v>
      </c>
      <c r="B22" s="50" t="s">
        <v>112</v>
      </c>
      <c r="C22" s="51">
        <v>2000</v>
      </c>
      <c r="D22" s="254" t="s">
        <v>185</v>
      </c>
    </row>
    <row r="23" spans="1:83" ht="51" x14ac:dyDescent="0.2">
      <c r="A23" s="49" t="s">
        <v>23</v>
      </c>
      <c r="B23" s="50" t="s">
        <v>156</v>
      </c>
      <c r="C23" s="51">
        <v>28000</v>
      </c>
      <c r="D23" s="254" t="s">
        <v>186</v>
      </c>
    </row>
    <row r="24" spans="1:83" ht="34" x14ac:dyDescent="0.2">
      <c r="A24" s="49" t="s">
        <v>23</v>
      </c>
      <c r="B24" s="50" t="s">
        <v>86</v>
      </c>
      <c r="C24" s="51">
        <v>16000</v>
      </c>
      <c r="D24" s="254" t="s">
        <v>173</v>
      </c>
    </row>
    <row r="25" spans="1:83" ht="17" x14ac:dyDescent="0.2">
      <c r="A25" s="49" t="s">
        <v>23</v>
      </c>
      <c r="B25" s="50" t="s">
        <v>144</v>
      </c>
      <c r="C25" s="51">
        <v>8000</v>
      </c>
      <c r="D25" s="254" t="s">
        <v>168</v>
      </c>
    </row>
    <row r="26" spans="1:83" ht="17" x14ac:dyDescent="0.2">
      <c r="A26" s="49" t="s">
        <v>23</v>
      </c>
      <c r="B26" s="49" t="s">
        <v>36</v>
      </c>
      <c r="C26" s="54">
        <f>SUM(C14:C25)</f>
        <v>221400</v>
      </c>
      <c r="D26" s="196" t="s">
        <v>247</v>
      </c>
    </row>
    <row r="28" spans="1:83" ht="70" customHeight="1" x14ac:dyDescent="0.2">
      <c r="A28" s="58" t="s">
        <v>150</v>
      </c>
      <c r="B28" s="59" t="s">
        <v>134</v>
      </c>
      <c r="C28" s="60">
        <v>2700</v>
      </c>
      <c r="D28" s="253" t="s">
        <v>187</v>
      </c>
    </row>
    <row r="29" spans="1:83" ht="82" customHeight="1" x14ac:dyDescent="0.2">
      <c r="A29" s="58" t="s">
        <v>150</v>
      </c>
      <c r="B29" s="59" t="s">
        <v>140</v>
      </c>
      <c r="C29" s="60">
        <v>2700</v>
      </c>
      <c r="D29" s="253" t="s">
        <v>188</v>
      </c>
    </row>
    <row r="30" spans="1:83" ht="37" customHeight="1" x14ac:dyDescent="0.2">
      <c r="A30" s="58" t="s">
        <v>150</v>
      </c>
      <c r="B30" s="59" t="s">
        <v>135</v>
      </c>
      <c r="C30" s="60">
        <v>1000</v>
      </c>
      <c r="D30" s="253" t="s">
        <v>189</v>
      </c>
    </row>
    <row r="31" spans="1:83" s="64" customFormat="1" ht="34" x14ac:dyDescent="0.2">
      <c r="A31" s="61" t="s">
        <v>151</v>
      </c>
      <c r="B31" s="62" t="s">
        <v>121</v>
      </c>
      <c r="C31" s="63">
        <v>5000</v>
      </c>
      <c r="D31" s="251" t="s">
        <v>227</v>
      </c>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row>
    <row r="32" spans="1:83" s="68" customFormat="1" ht="34" x14ac:dyDescent="0.2">
      <c r="A32" s="65" t="s">
        <v>152</v>
      </c>
      <c r="B32" s="66" t="s">
        <v>122</v>
      </c>
      <c r="C32" s="67">
        <v>5000</v>
      </c>
      <c r="D32" s="257" t="s">
        <v>232</v>
      </c>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row>
    <row r="33" spans="1:83" s="68" customFormat="1" ht="34" x14ac:dyDescent="0.2">
      <c r="A33" s="65" t="s">
        <v>152</v>
      </c>
      <c r="B33" s="66" t="s">
        <v>136</v>
      </c>
      <c r="C33" s="67">
        <v>500</v>
      </c>
      <c r="D33" s="252" t="s">
        <v>190</v>
      </c>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row>
    <row r="34" spans="1:83" s="68" customFormat="1" ht="34" x14ac:dyDescent="0.2">
      <c r="A34" s="65" t="s">
        <v>152</v>
      </c>
      <c r="B34" s="66" t="s">
        <v>137</v>
      </c>
      <c r="C34" s="67">
        <v>500</v>
      </c>
      <c r="D34" s="252" t="s">
        <v>191</v>
      </c>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row>
    <row r="35" spans="1:83" s="68" customFormat="1" ht="17" x14ac:dyDescent="0.2">
      <c r="A35" s="65" t="s">
        <v>152</v>
      </c>
      <c r="B35" s="66" t="s">
        <v>123</v>
      </c>
      <c r="C35" s="67">
        <v>500</v>
      </c>
      <c r="D35" s="252" t="s">
        <v>162</v>
      </c>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row>
    <row r="36" spans="1:83" s="68" customFormat="1" ht="34" x14ac:dyDescent="0.2">
      <c r="A36" s="65" t="s">
        <v>152</v>
      </c>
      <c r="B36" s="66" t="s">
        <v>124</v>
      </c>
      <c r="C36" s="67">
        <v>1500</v>
      </c>
      <c r="D36" s="252" t="s">
        <v>125</v>
      </c>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row>
    <row r="37" spans="1:83" s="68" customFormat="1" ht="51" x14ac:dyDescent="0.2">
      <c r="A37" s="65" t="s">
        <v>152</v>
      </c>
      <c r="B37" s="156" t="s">
        <v>126</v>
      </c>
      <c r="C37" s="67">
        <v>0</v>
      </c>
      <c r="D37" s="252" t="s">
        <v>192</v>
      </c>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row>
    <row r="38" spans="1:83" s="64" customFormat="1" ht="34" x14ac:dyDescent="0.2">
      <c r="A38" s="61" t="s">
        <v>153</v>
      </c>
      <c r="B38" s="62" t="s">
        <v>127</v>
      </c>
      <c r="C38" s="63">
        <v>200</v>
      </c>
      <c r="D38" s="251" t="s">
        <v>128</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row>
    <row r="39" spans="1:83" s="64" customFormat="1" ht="51" x14ac:dyDescent="0.2">
      <c r="A39" s="61" t="s">
        <v>153</v>
      </c>
      <c r="B39" s="62" t="s">
        <v>129</v>
      </c>
      <c r="C39" s="63">
        <v>200</v>
      </c>
      <c r="D39" s="251" t="s">
        <v>193</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row>
    <row r="40" spans="1:83" s="64" customFormat="1" ht="47" customHeight="1" x14ac:dyDescent="0.2">
      <c r="A40" s="61" t="s">
        <v>153</v>
      </c>
      <c r="B40" s="62" t="s">
        <v>130</v>
      </c>
      <c r="C40" s="63">
        <v>200</v>
      </c>
      <c r="D40" s="266" t="s">
        <v>236</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row>
    <row r="41" spans="1:83" s="64" customFormat="1" ht="34" x14ac:dyDescent="0.2">
      <c r="A41" s="61" t="s">
        <v>154</v>
      </c>
      <c r="B41" s="62" t="s">
        <v>131</v>
      </c>
      <c r="C41" s="63">
        <v>0</v>
      </c>
      <c r="D41" s="251" t="s">
        <v>194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row>
    <row r="42" spans="1:83" s="64" customFormat="1" ht="68" x14ac:dyDescent="0.2">
      <c r="A42" s="61" t="s">
        <v>154</v>
      </c>
      <c r="B42" s="62" t="s">
        <v>195</v>
      </c>
      <c r="C42" s="63">
        <v>200</v>
      </c>
      <c r="D42" s="251" t="s">
        <v>196</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row>
    <row r="43" spans="1:83" s="64" customFormat="1" ht="34" x14ac:dyDescent="0.2">
      <c r="A43" s="61" t="s">
        <v>154</v>
      </c>
      <c r="B43" s="62" t="s">
        <v>132</v>
      </c>
      <c r="C43" s="63">
        <v>200</v>
      </c>
      <c r="D43" s="251" t="s">
        <v>163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row>
    <row r="44" spans="1:83" s="64" customFormat="1" ht="52" customHeight="1" x14ac:dyDescent="0.2">
      <c r="A44" s="61" t="s">
        <v>155</v>
      </c>
      <c r="B44" s="62" t="s">
        <v>170</v>
      </c>
      <c r="C44" s="63">
        <v>200</v>
      </c>
      <c r="D44" s="251" t="s">
        <v>169</v>
      </c>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row>
    <row r="45" spans="1:83" s="64" customFormat="1" ht="34" x14ac:dyDescent="0.2">
      <c r="A45" s="61" t="s">
        <v>155</v>
      </c>
      <c r="B45" s="62" t="s">
        <v>133</v>
      </c>
      <c r="C45" s="63">
        <v>400</v>
      </c>
      <c r="D45" s="251" t="s">
        <v>145</v>
      </c>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row>
    <row r="46" spans="1:83" s="72" customFormat="1" ht="50" customHeight="1" x14ac:dyDescent="0.2">
      <c r="A46" s="69" t="s">
        <v>166</v>
      </c>
      <c r="B46" s="70" t="s">
        <v>85</v>
      </c>
      <c r="C46" s="71">
        <v>600</v>
      </c>
      <c r="D46" s="250" t="s">
        <v>197</v>
      </c>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row>
    <row r="47" spans="1:83" ht="67" customHeight="1" x14ac:dyDescent="0.2">
      <c r="A47" s="73" t="s">
        <v>37</v>
      </c>
      <c r="B47" s="73" t="s">
        <v>67</v>
      </c>
      <c r="C47" s="74">
        <f>SUM(C28:C46)</f>
        <v>21600</v>
      </c>
      <c r="D47" s="174" t="s">
        <v>260</v>
      </c>
    </row>
    <row r="49" spans="1:83" s="226" customFormat="1" ht="17" x14ac:dyDescent="0.2">
      <c r="A49" s="220" t="s">
        <v>68</v>
      </c>
      <c r="B49" s="221" t="s">
        <v>113</v>
      </c>
      <c r="C49" s="227">
        <v>2200</v>
      </c>
      <c r="D49" s="265" t="s">
        <v>241</v>
      </c>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row>
    <row r="50" spans="1:83" s="226" customFormat="1" ht="34" x14ac:dyDescent="0.2">
      <c r="A50" s="220" t="s">
        <v>68</v>
      </c>
      <c r="B50" s="221" t="s">
        <v>115</v>
      </c>
      <c r="C50" s="227">
        <v>500</v>
      </c>
      <c r="D50" s="228" t="s">
        <v>198</v>
      </c>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row>
    <row r="51" spans="1:83" s="226" customFormat="1" ht="34" x14ac:dyDescent="0.2">
      <c r="A51" s="220" t="s">
        <v>68</v>
      </c>
      <c r="B51" s="221" t="s">
        <v>199</v>
      </c>
      <c r="C51" s="227">
        <v>1300</v>
      </c>
      <c r="D51" s="228" t="s">
        <v>171</v>
      </c>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row>
    <row r="52" spans="1:83" s="226" customFormat="1" ht="68" x14ac:dyDescent="0.2">
      <c r="A52" s="220" t="s">
        <v>68</v>
      </c>
      <c r="B52" s="221" t="s">
        <v>114</v>
      </c>
      <c r="C52" s="227">
        <v>7500</v>
      </c>
      <c r="D52" s="285" t="s">
        <v>265</v>
      </c>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row>
    <row r="53" spans="1:83" s="226" customFormat="1" ht="17" x14ac:dyDescent="0.2">
      <c r="A53" s="220" t="s">
        <v>68</v>
      </c>
      <c r="B53" s="221" t="s">
        <v>87</v>
      </c>
      <c r="C53" s="227">
        <v>0</v>
      </c>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row>
    <row r="54" spans="1:83" s="226" customFormat="1" ht="17" x14ac:dyDescent="0.2">
      <c r="A54" s="220" t="s">
        <v>68</v>
      </c>
      <c r="B54" s="221" t="s">
        <v>54</v>
      </c>
      <c r="C54" s="227">
        <v>200</v>
      </c>
      <c r="D54" s="256" t="s">
        <v>231</v>
      </c>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29"/>
      <c r="CE54" s="229"/>
    </row>
    <row r="55" spans="1:83" s="77" customFormat="1" ht="17" x14ac:dyDescent="0.2">
      <c r="A55" s="75" t="s">
        <v>68</v>
      </c>
      <c r="B55" s="75" t="s">
        <v>36</v>
      </c>
      <c r="C55" s="76">
        <f>SUM(C49:C54)</f>
        <v>11700</v>
      </c>
      <c r="D55" s="289" t="s">
        <v>268</v>
      </c>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row>
    <row r="56" spans="1:83" x14ac:dyDescent="0.2">
      <c r="A56" s="78"/>
      <c r="B56" s="79"/>
      <c r="C56" s="80"/>
      <c r="D56" s="173"/>
    </row>
    <row r="57" spans="1:83" s="233" customFormat="1" ht="17" x14ac:dyDescent="0.2">
      <c r="A57" s="81" t="s">
        <v>89</v>
      </c>
      <c r="B57" s="230" t="s">
        <v>201</v>
      </c>
      <c r="C57" s="231">
        <v>500</v>
      </c>
      <c r="D57" s="232" t="s">
        <v>200</v>
      </c>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row>
    <row r="58" spans="1:83" s="84" customFormat="1" ht="34" x14ac:dyDescent="0.2">
      <c r="A58" s="81" t="s">
        <v>88</v>
      </c>
      <c r="B58" s="82" t="s">
        <v>90</v>
      </c>
      <c r="C58" s="83">
        <v>1000</v>
      </c>
      <c r="D58" s="206" t="s">
        <v>235</v>
      </c>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row>
    <row r="59" spans="1:83" s="84" customFormat="1" ht="32" customHeight="1" x14ac:dyDescent="0.2">
      <c r="A59" s="81" t="s">
        <v>89</v>
      </c>
      <c r="B59" s="207" t="s">
        <v>202</v>
      </c>
      <c r="C59" s="83">
        <v>0</v>
      </c>
      <c r="D59" s="255" t="s">
        <v>229</v>
      </c>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row>
    <row r="60" spans="1:83" s="87" customFormat="1" ht="17" x14ac:dyDescent="0.2">
      <c r="A60" s="85" t="s">
        <v>88</v>
      </c>
      <c r="B60" s="267" t="s">
        <v>242</v>
      </c>
      <c r="C60" s="86">
        <v>2400</v>
      </c>
      <c r="D60" s="264" t="s">
        <v>244</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row>
    <row r="61" spans="1:83" s="84" customFormat="1" ht="17" x14ac:dyDescent="0.2">
      <c r="A61" s="81" t="s">
        <v>89</v>
      </c>
      <c r="B61" s="81" t="s">
        <v>36</v>
      </c>
      <c r="C61" s="88">
        <f>SUM(C57:C60)</f>
        <v>3900</v>
      </c>
      <c r="D61" s="270" t="s">
        <v>249</v>
      </c>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row>
    <row r="63" spans="1:83" s="92" customFormat="1" ht="17" x14ac:dyDescent="0.2">
      <c r="A63" s="89" t="s">
        <v>97</v>
      </c>
      <c r="B63" s="246" t="s">
        <v>98</v>
      </c>
      <c r="C63" s="198">
        <v>400</v>
      </c>
      <c r="D63" s="263" t="s">
        <v>240</v>
      </c>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row>
    <row r="64" spans="1:83" s="92" customFormat="1" ht="34" x14ac:dyDescent="0.2">
      <c r="A64" s="89" t="s">
        <v>97</v>
      </c>
      <c r="B64" s="90" t="s">
        <v>104</v>
      </c>
      <c r="C64" s="91">
        <v>0</v>
      </c>
      <c r="D64" s="236" t="s">
        <v>203</v>
      </c>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row>
    <row r="65" spans="1:83" s="92" customFormat="1" ht="17" x14ac:dyDescent="0.2">
      <c r="A65" s="89" t="s">
        <v>97</v>
      </c>
      <c r="B65" s="90" t="s">
        <v>100</v>
      </c>
      <c r="C65" s="91">
        <v>0</v>
      </c>
      <c r="D65" s="236" t="s">
        <v>206</v>
      </c>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row>
    <row r="66" spans="1:83" s="92" customFormat="1" ht="34" x14ac:dyDescent="0.2">
      <c r="A66" s="89" t="s">
        <v>97</v>
      </c>
      <c r="B66" s="90" t="s">
        <v>96</v>
      </c>
      <c r="C66" s="91">
        <v>0</v>
      </c>
      <c r="D66" s="263" t="s">
        <v>234</v>
      </c>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row>
    <row r="67" spans="1:83" s="92" customFormat="1" ht="17" x14ac:dyDescent="0.2">
      <c r="A67" s="89" t="s">
        <v>97</v>
      </c>
      <c r="B67" s="90" t="s">
        <v>55</v>
      </c>
      <c r="C67" s="91">
        <v>150</v>
      </c>
      <c r="D67" s="236" t="s">
        <v>204</v>
      </c>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row>
    <row r="68" spans="1:83" s="96" customFormat="1" ht="17" x14ac:dyDescent="0.2">
      <c r="A68" s="93" t="s">
        <v>97</v>
      </c>
      <c r="B68" s="158" t="s">
        <v>105</v>
      </c>
      <c r="C68" s="95">
        <v>500</v>
      </c>
      <c r="D68" s="262" t="s">
        <v>239</v>
      </c>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row>
    <row r="69" spans="1:83" s="96" customFormat="1" ht="17" x14ac:dyDescent="0.2">
      <c r="A69" s="93" t="s">
        <v>97</v>
      </c>
      <c r="B69" s="94" t="s">
        <v>101</v>
      </c>
      <c r="C69" s="95">
        <v>0</v>
      </c>
      <c r="D69" s="237" t="s">
        <v>205</v>
      </c>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row>
    <row r="70" spans="1:83" s="96" customFormat="1" ht="17" x14ac:dyDescent="0.2">
      <c r="A70" s="93" t="s">
        <v>97</v>
      </c>
      <c r="B70" s="94" t="s">
        <v>102</v>
      </c>
      <c r="C70" s="95">
        <v>700</v>
      </c>
      <c r="D70" s="262" t="s">
        <v>233</v>
      </c>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row>
    <row r="71" spans="1:83" s="100" customFormat="1" ht="17" x14ac:dyDescent="0.2">
      <c r="A71" s="97" t="s">
        <v>97</v>
      </c>
      <c r="B71" s="98" t="s">
        <v>103</v>
      </c>
      <c r="C71" s="99">
        <v>200</v>
      </c>
      <c r="D71" s="247"/>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row>
    <row r="72" spans="1:83" s="100" customFormat="1" ht="17" x14ac:dyDescent="0.2">
      <c r="A72" s="97" t="s">
        <v>97</v>
      </c>
      <c r="B72" s="98" t="s">
        <v>106</v>
      </c>
      <c r="C72" s="99">
        <v>350</v>
      </c>
      <c r="D72" s="247" t="s">
        <v>172</v>
      </c>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row>
    <row r="73" spans="1:83" s="100" customFormat="1" ht="17" x14ac:dyDescent="0.2">
      <c r="A73" s="97" t="s">
        <v>97</v>
      </c>
      <c r="B73" s="98" t="s">
        <v>107</v>
      </c>
      <c r="C73" s="99">
        <v>200</v>
      </c>
      <c r="D73" s="247" t="s">
        <v>108</v>
      </c>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row>
    <row r="74" spans="1:83" s="100" customFormat="1" ht="17" x14ac:dyDescent="0.2">
      <c r="A74" s="97" t="s">
        <v>97</v>
      </c>
      <c r="B74" s="98" t="s">
        <v>94</v>
      </c>
      <c r="C74" s="99">
        <v>900</v>
      </c>
      <c r="D74" s="268" t="s">
        <v>243</v>
      </c>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row>
    <row r="75" spans="1:83" s="96" customFormat="1" ht="34" x14ac:dyDescent="0.2">
      <c r="A75" s="93" t="s">
        <v>97</v>
      </c>
      <c r="B75" s="94" t="s">
        <v>95</v>
      </c>
      <c r="C75" s="95">
        <v>400</v>
      </c>
      <c r="D75" s="237" t="s">
        <v>208</v>
      </c>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row>
    <row r="76" spans="1:83" s="92" customFormat="1" ht="17" x14ac:dyDescent="0.2">
      <c r="A76" s="89" t="s">
        <v>109</v>
      </c>
      <c r="B76" s="89" t="s">
        <v>36</v>
      </c>
      <c r="C76" s="101">
        <f>SUM(C63:C75)</f>
        <v>3800</v>
      </c>
      <c r="D76" s="271" t="s">
        <v>250</v>
      </c>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row>
    <row r="77" spans="1:83" s="103" customFormat="1" x14ac:dyDescent="0.2">
      <c r="A77" s="55"/>
      <c r="B77" s="56"/>
      <c r="C77" s="57"/>
      <c r="D77" s="176"/>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c r="CE77" s="102"/>
    </row>
    <row r="78" spans="1:83" s="108" customFormat="1" ht="51" x14ac:dyDescent="0.2">
      <c r="A78" s="104" t="s">
        <v>29</v>
      </c>
      <c r="B78" s="105" t="s">
        <v>91</v>
      </c>
      <c r="C78" s="106">
        <v>350</v>
      </c>
      <c r="D78" s="177" t="s">
        <v>207</v>
      </c>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A78" s="107"/>
      <c r="CB78" s="107"/>
      <c r="CC78" s="107"/>
      <c r="CD78" s="107"/>
      <c r="CE78" s="107"/>
    </row>
    <row r="79" spans="1:83" s="112" customFormat="1" ht="17" x14ac:dyDescent="0.2">
      <c r="A79" s="109" t="s">
        <v>29</v>
      </c>
      <c r="B79" s="208" t="s">
        <v>138</v>
      </c>
      <c r="C79" s="111">
        <v>1000</v>
      </c>
      <c r="D79" s="209" t="s">
        <v>209</v>
      </c>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row>
    <row r="80" spans="1:83" s="105" customFormat="1" ht="17" x14ac:dyDescent="0.2">
      <c r="A80" s="104" t="s">
        <v>29</v>
      </c>
      <c r="B80" s="105" t="s">
        <v>210</v>
      </c>
      <c r="C80" s="106">
        <v>150</v>
      </c>
      <c r="D80" s="177" t="s">
        <v>211</v>
      </c>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c r="BZ80" s="113"/>
      <c r="CA80" s="113"/>
      <c r="CB80" s="113"/>
      <c r="CC80" s="113"/>
      <c r="CD80" s="113"/>
      <c r="CE80" s="113"/>
    </row>
    <row r="81" spans="1:83" s="112" customFormat="1" ht="17" x14ac:dyDescent="0.2">
      <c r="A81" s="109" t="s">
        <v>29</v>
      </c>
      <c r="B81" s="110" t="s">
        <v>92</v>
      </c>
      <c r="C81" s="111">
        <v>0</v>
      </c>
      <c r="D81" s="178" t="s">
        <v>110</v>
      </c>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row>
    <row r="82" spans="1:83" s="87" customFormat="1" ht="17" x14ac:dyDescent="0.2">
      <c r="A82" s="109" t="s">
        <v>29</v>
      </c>
      <c r="B82" s="110" t="s">
        <v>111</v>
      </c>
      <c r="C82" s="114">
        <v>0</v>
      </c>
      <c r="D82" s="179" t="s">
        <v>257</v>
      </c>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row>
    <row r="83" spans="1:83" s="87" customFormat="1" ht="17" x14ac:dyDescent="0.2">
      <c r="A83" s="109" t="s">
        <v>29</v>
      </c>
      <c r="B83" s="110" t="s">
        <v>56</v>
      </c>
      <c r="C83" s="114">
        <v>250</v>
      </c>
      <c r="D83" s="178"/>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row>
    <row r="84" spans="1:83" s="245" customFormat="1" ht="17" x14ac:dyDescent="0.2">
      <c r="A84" s="109" t="s">
        <v>29</v>
      </c>
      <c r="B84" s="109" t="s">
        <v>36</v>
      </c>
      <c r="C84" s="115">
        <f>SUM(C78:C83)</f>
        <v>1750</v>
      </c>
      <c r="D84" s="272" t="s">
        <v>251</v>
      </c>
      <c r="E84" s="240"/>
      <c r="F84" s="240"/>
      <c r="G84" s="240"/>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240"/>
      <c r="AP84" s="240"/>
      <c r="AQ84" s="240"/>
      <c r="AR84" s="240"/>
      <c r="AS84" s="240"/>
      <c r="AT84" s="240"/>
      <c r="AU84" s="240"/>
      <c r="AV84" s="240"/>
      <c r="AW84" s="240"/>
      <c r="AX84" s="240"/>
      <c r="AY84" s="240"/>
      <c r="AZ84" s="240"/>
      <c r="BA84" s="240"/>
      <c r="BB84" s="240"/>
      <c r="BC84" s="240"/>
      <c r="BD84" s="240"/>
      <c r="BE84" s="240"/>
      <c r="BF84" s="240"/>
      <c r="BG84" s="240"/>
      <c r="BH84" s="240"/>
      <c r="BI84" s="240"/>
      <c r="BJ84" s="240"/>
      <c r="BK84" s="240"/>
      <c r="BL84" s="240"/>
      <c r="BM84" s="240"/>
      <c r="BN84" s="240"/>
      <c r="BO84" s="240"/>
      <c r="BP84" s="240"/>
      <c r="BQ84" s="240"/>
      <c r="BR84" s="240"/>
      <c r="BS84" s="240"/>
      <c r="BT84" s="240"/>
      <c r="BU84" s="240"/>
      <c r="BV84" s="240"/>
      <c r="BW84" s="240"/>
      <c r="BX84" s="240"/>
      <c r="BY84" s="240"/>
      <c r="BZ84" s="240"/>
      <c r="CA84" s="240"/>
      <c r="CB84" s="240"/>
      <c r="CC84" s="240"/>
      <c r="CD84" s="240"/>
      <c r="CE84" s="240"/>
    </row>
    <row r="85" spans="1:83" s="33" customFormat="1" x14ac:dyDescent="0.2">
      <c r="A85" s="43"/>
      <c r="B85" s="43"/>
      <c r="C85" s="116"/>
      <c r="D85" s="180"/>
    </row>
    <row r="86" spans="1:83" s="241" customFormat="1" ht="34" x14ac:dyDescent="0.2">
      <c r="A86" s="210" t="s">
        <v>30</v>
      </c>
      <c r="B86" s="238" t="s">
        <v>93</v>
      </c>
      <c r="C86" s="239">
        <v>2200</v>
      </c>
      <c r="D86" s="237" t="s">
        <v>212</v>
      </c>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240"/>
      <c r="AP86" s="240"/>
      <c r="AQ86" s="240"/>
      <c r="AR86" s="240"/>
      <c r="AS86" s="240"/>
      <c r="AT86" s="240"/>
      <c r="AU86" s="240"/>
      <c r="AV86" s="240"/>
      <c r="AW86" s="240"/>
      <c r="AX86" s="240"/>
      <c r="AY86" s="240"/>
      <c r="AZ86" s="240"/>
      <c r="BA86" s="240"/>
      <c r="BB86" s="240"/>
      <c r="BC86" s="240"/>
      <c r="BD86" s="240"/>
      <c r="BE86" s="240"/>
      <c r="BF86" s="240"/>
      <c r="BG86" s="240"/>
      <c r="BH86" s="240"/>
      <c r="BI86" s="240"/>
      <c r="BJ86" s="240"/>
      <c r="BK86" s="240"/>
      <c r="BL86" s="240"/>
      <c r="BM86" s="240"/>
      <c r="BN86" s="240"/>
      <c r="BO86" s="240"/>
      <c r="BP86" s="240"/>
      <c r="BQ86" s="240"/>
      <c r="BR86" s="240"/>
      <c r="BS86" s="240"/>
      <c r="BT86" s="240"/>
      <c r="BU86" s="240"/>
      <c r="BV86" s="240"/>
      <c r="BW86" s="240"/>
      <c r="BX86" s="240"/>
      <c r="BY86" s="240"/>
      <c r="BZ86" s="240"/>
      <c r="CA86" s="240"/>
      <c r="CB86" s="240"/>
      <c r="CC86" s="240"/>
      <c r="CD86" s="240"/>
      <c r="CE86" s="240"/>
    </row>
    <row r="87" spans="1:83" s="241" customFormat="1" ht="17" x14ac:dyDescent="0.2">
      <c r="A87" s="210" t="s">
        <v>30</v>
      </c>
      <c r="B87" s="238" t="s">
        <v>161</v>
      </c>
      <c r="C87" s="239">
        <v>250</v>
      </c>
      <c r="D87" s="237" t="s">
        <v>213</v>
      </c>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240"/>
      <c r="BC87" s="240"/>
      <c r="BD87" s="240"/>
      <c r="BE87" s="240"/>
      <c r="BF87" s="240"/>
      <c r="BG87" s="240"/>
      <c r="BH87" s="240"/>
      <c r="BI87" s="240"/>
      <c r="BJ87" s="240"/>
      <c r="BK87" s="240"/>
      <c r="BL87" s="240"/>
      <c r="BM87" s="240"/>
      <c r="BN87" s="240"/>
      <c r="BO87" s="240"/>
      <c r="BP87" s="240"/>
      <c r="BQ87" s="240"/>
      <c r="BR87" s="240"/>
      <c r="BS87" s="240"/>
      <c r="BT87" s="240"/>
      <c r="BU87" s="240"/>
      <c r="BV87" s="240"/>
      <c r="BW87" s="240"/>
      <c r="BX87" s="240"/>
      <c r="BY87" s="240"/>
      <c r="BZ87" s="240"/>
      <c r="CA87" s="240"/>
      <c r="CB87" s="240"/>
      <c r="CC87" s="240"/>
      <c r="CD87" s="240"/>
      <c r="CE87" s="240"/>
    </row>
    <row r="88" spans="1:83" s="241" customFormat="1" ht="33" customHeight="1" x14ac:dyDescent="0.2">
      <c r="A88" s="210" t="s">
        <v>159</v>
      </c>
      <c r="B88" s="238" t="s">
        <v>160</v>
      </c>
      <c r="C88" s="239">
        <v>500</v>
      </c>
      <c r="D88" s="237" t="s">
        <v>214</v>
      </c>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240"/>
      <c r="AP88" s="240"/>
      <c r="AQ88" s="240"/>
      <c r="AR88" s="240"/>
      <c r="AS88" s="240"/>
      <c r="AT88" s="240"/>
      <c r="AU88" s="240"/>
      <c r="AV88" s="240"/>
      <c r="AW88" s="240"/>
      <c r="AX88" s="240"/>
      <c r="AY88" s="240"/>
      <c r="AZ88" s="240"/>
      <c r="BA88" s="240"/>
      <c r="BB88" s="240"/>
      <c r="BC88" s="240"/>
      <c r="BD88" s="240"/>
      <c r="BE88" s="240"/>
      <c r="BF88" s="240"/>
      <c r="BG88" s="240"/>
      <c r="BH88" s="240"/>
      <c r="BI88" s="240"/>
      <c r="BJ88" s="240"/>
      <c r="BK88" s="240"/>
      <c r="BL88" s="240"/>
      <c r="BM88" s="240"/>
      <c r="BN88" s="240"/>
      <c r="BO88" s="240"/>
      <c r="BP88" s="240"/>
      <c r="BQ88" s="240"/>
      <c r="BR88" s="240"/>
      <c r="BS88" s="240"/>
      <c r="BT88" s="240"/>
      <c r="BU88" s="240"/>
      <c r="BV88" s="240"/>
      <c r="BW88" s="240"/>
      <c r="BX88" s="240"/>
      <c r="BY88" s="240"/>
      <c r="BZ88" s="240"/>
      <c r="CA88" s="240"/>
      <c r="CB88" s="240"/>
      <c r="CC88" s="240"/>
      <c r="CD88" s="240"/>
      <c r="CE88" s="240"/>
    </row>
    <row r="89" spans="1:83" s="241" customFormat="1" ht="17" x14ac:dyDescent="0.2">
      <c r="A89" s="210" t="s">
        <v>30</v>
      </c>
      <c r="B89" s="238" t="s">
        <v>99</v>
      </c>
      <c r="C89" s="239">
        <v>0</v>
      </c>
      <c r="D89" s="237"/>
      <c r="E89" s="240"/>
      <c r="F89" s="240"/>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240"/>
      <c r="AP89" s="240"/>
      <c r="AQ89" s="240"/>
      <c r="AR89" s="240"/>
      <c r="AS89" s="240"/>
      <c r="AT89" s="240"/>
      <c r="AU89" s="240"/>
      <c r="AV89" s="240"/>
      <c r="AW89" s="240"/>
      <c r="AX89" s="240"/>
      <c r="AY89" s="240"/>
      <c r="AZ89" s="240"/>
      <c r="BA89" s="240"/>
      <c r="BB89" s="240"/>
      <c r="BC89" s="240"/>
      <c r="BD89" s="240"/>
      <c r="BE89" s="240"/>
      <c r="BF89" s="240"/>
      <c r="BG89" s="240"/>
      <c r="BH89" s="240"/>
      <c r="BI89" s="240"/>
      <c r="BJ89" s="240"/>
      <c r="BK89" s="240"/>
      <c r="BL89" s="240"/>
      <c r="BM89" s="240"/>
      <c r="BN89" s="240"/>
      <c r="BO89" s="240"/>
      <c r="BP89" s="240"/>
      <c r="BQ89" s="240"/>
      <c r="BR89" s="240"/>
      <c r="BS89" s="240"/>
      <c r="BT89" s="240"/>
      <c r="BU89" s="240"/>
      <c r="BV89" s="240"/>
      <c r="BW89" s="240"/>
      <c r="BX89" s="240"/>
      <c r="BY89" s="240"/>
      <c r="BZ89" s="240"/>
      <c r="CA89" s="240"/>
      <c r="CB89" s="240"/>
      <c r="CC89" s="240"/>
      <c r="CD89" s="240"/>
      <c r="CE89" s="240"/>
    </row>
    <row r="90" spans="1:83" s="119" customFormat="1" ht="65" customHeight="1" x14ac:dyDescent="0.2">
      <c r="A90" s="117" t="s">
        <v>30</v>
      </c>
      <c r="B90" s="211" t="s">
        <v>215</v>
      </c>
      <c r="C90" s="118">
        <v>0</v>
      </c>
      <c r="D90" s="181" t="s">
        <v>264</v>
      </c>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row>
    <row r="91" spans="1:83" s="121" customFormat="1" ht="34" x14ac:dyDescent="0.2">
      <c r="A91" s="210" t="s">
        <v>30</v>
      </c>
      <c r="B91" s="211" t="s">
        <v>60</v>
      </c>
      <c r="C91" s="212">
        <v>500</v>
      </c>
      <c r="D91" s="284" t="s">
        <v>262</v>
      </c>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row>
    <row r="92" spans="1:83" s="244" customFormat="1" ht="17" x14ac:dyDescent="0.2">
      <c r="A92" s="210" t="s">
        <v>30</v>
      </c>
      <c r="B92" s="210" t="s">
        <v>36</v>
      </c>
      <c r="C92" s="242">
        <f>SUM(C86:C91)</f>
        <v>3450</v>
      </c>
      <c r="D92" s="273" t="s">
        <v>252</v>
      </c>
      <c r="E92" s="243"/>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43"/>
      <c r="AP92" s="243"/>
      <c r="AQ92" s="243"/>
      <c r="AR92" s="243"/>
      <c r="AS92" s="243"/>
      <c r="AT92" s="243"/>
      <c r="AU92" s="243"/>
      <c r="AV92" s="243"/>
      <c r="AW92" s="243"/>
      <c r="AX92" s="243"/>
      <c r="AY92" s="243"/>
      <c r="AZ92" s="243"/>
      <c r="BA92" s="243"/>
      <c r="BB92" s="243"/>
      <c r="BC92" s="243"/>
      <c r="BD92" s="243"/>
      <c r="BE92" s="243"/>
      <c r="BF92" s="243"/>
      <c r="BG92" s="243"/>
      <c r="BH92" s="243"/>
      <c r="BI92" s="243"/>
      <c r="BJ92" s="243"/>
      <c r="BK92" s="243"/>
      <c r="BL92" s="243"/>
      <c r="BM92" s="243"/>
      <c r="BN92" s="243"/>
      <c r="BO92" s="243"/>
      <c r="BP92" s="243"/>
      <c r="BQ92" s="243"/>
      <c r="BR92" s="243"/>
      <c r="BS92" s="243"/>
      <c r="BT92" s="243"/>
      <c r="BU92" s="243"/>
      <c r="BV92" s="243"/>
      <c r="BW92" s="243"/>
      <c r="BX92" s="243"/>
      <c r="BY92" s="243"/>
      <c r="BZ92" s="243"/>
      <c r="CA92" s="243"/>
      <c r="CB92" s="243"/>
      <c r="CC92" s="243"/>
      <c r="CD92" s="243"/>
      <c r="CE92" s="243"/>
    </row>
    <row r="93" spans="1:83" s="124" customFormat="1" x14ac:dyDescent="0.2">
      <c r="A93" s="45"/>
      <c r="B93" s="46"/>
      <c r="C93" s="123"/>
      <c r="D93" s="18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22"/>
      <c r="BT93" s="122"/>
      <c r="BU93" s="122"/>
      <c r="BV93" s="122"/>
      <c r="BW93" s="122"/>
      <c r="BX93" s="122"/>
      <c r="BY93" s="122"/>
      <c r="BZ93" s="122"/>
      <c r="CA93" s="122"/>
      <c r="CB93" s="122"/>
      <c r="CC93" s="122"/>
      <c r="CD93" s="122"/>
      <c r="CE93" s="122"/>
    </row>
    <row r="94" spans="1:83" s="224" customFormat="1" ht="17" x14ac:dyDescent="0.2">
      <c r="A94" s="220" t="s">
        <v>146</v>
      </c>
      <c r="B94" s="221" t="s">
        <v>47</v>
      </c>
      <c r="C94" s="222">
        <v>2200</v>
      </c>
      <c r="D94" s="219"/>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3"/>
      <c r="BA94" s="223"/>
      <c r="BB94" s="223"/>
      <c r="BC94" s="223"/>
      <c r="BD94" s="223"/>
      <c r="BE94" s="223"/>
      <c r="BF94" s="223"/>
      <c r="BG94" s="223"/>
      <c r="BH94" s="223"/>
      <c r="BI94" s="223"/>
      <c r="BJ94" s="223"/>
      <c r="BK94" s="223"/>
      <c r="BL94" s="223"/>
      <c r="BM94" s="223"/>
      <c r="BN94" s="223"/>
      <c r="BO94" s="223"/>
      <c r="BP94" s="223"/>
      <c r="BQ94" s="223"/>
      <c r="BR94" s="223"/>
      <c r="BS94" s="223"/>
      <c r="BT94" s="223"/>
      <c r="BU94" s="223"/>
      <c r="BV94" s="223"/>
      <c r="BW94" s="223"/>
      <c r="BX94" s="223"/>
      <c r="BY94" s="223"/>
      <c r="BZ94" s="223"/>
      <c r="CA94" s="223"/>
      <c r="CB94" s="223"/>
      <c r="CC94" s="223"/>
      <c r="CD94" s="223"/>
      <c r="CE94" s="223"/>
    </row>
    <row r="95" spans="1:83" s="224" customFormat="1" ht="17" x14ac:dyDescent="0.2">
      <c r="A95" s="220" t="s">
        <v>146</v>
      </c>
      <c r="B95" s="221" t="s">
        <v>49</v>
      </c>
      <c r="C95" s="222">
        <v>2165</v>
      </c>
      <c r="D95" s="219"/>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3"/>
      <c r="BA95" s="223"/>
      <c r="BB95" s="223"/>
      <c r="BC95" s="223"/>
      <c r="BD95" s="223"/>
      <c r="BE95" s="223"/>
      <c r="BF95" s="223"/>
      <c r="BG95" s="223"/>
      <c r="BH95" s="223"/>
      <c r="BI95" s="223"/>
      <c r="BJ95" s="223"/>
      <c r="BK95" s="223"/>
      <c r="BL95" s="223"/>
      <c r="BM95" s="223"/>
      <c r="BN95" s="223"/>
      <c r="BO95" s="223"/>
      <c r="BP95" s="223"/>
      <c r="BQ95" s="223"/>
      <c r="BR95" s="223"/>
      <c r="BS95" s="223"/>
      <c r="BT95" s="223"/>
      <c r="BU95" s="223"/>
      <c r="BV95" s="223"/>
      <c r="BW95" s="223"/>
      <c r="BX95" s="223"/>
      <c r="BY95" s="223"/>
      <c r="BZ95" s="223"/>
      <c r="CA95" s="223"/>
      <c r="CB95" s="223"/>
      <c r="CC95" s="223"/>
      <c r="CD95" s="223"/>
      <c r="CE95" s="223"/>
    </row>
    <row r="96" spans="1:83" s="224" customFormat="1" ht="66" customHeight="1" x14ac:dyDescent="0.2">
      <c r="A96" s="220" t="s">
        <v>147</v>
      </c>
      <c r="B96" s="221" t="s">
        <v>148</v>
      </c>
      <c r="C96" s="222">
        <v>5220</v>
      </c>
      <c r="D96" s="281" t="s">
        <v>258</v>
      </c>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3"/>
      <c r="BA96" s="223"/>
      <c r="BB96" s="223"/>
      <c r="BC96" s="223"/>
      <c r="BD96" s="223"/>
      <c r="BE96" s="223"/>
      <c r="BF96" s="223"/>
      <c r="BG96" s="223"/>
      <c r="BH96" s="223"/>
      <c r="BI96" s="223"/>
      <c r="BJ96" s="223"/>
      <c r="BK96" s="223"/>
      <c r="BL96" s="223"/>
      <c r="BM96" s="223"/>
      <c r="BN96" s="223"/>
      <c r="BO96" s="223"/>
      <c r="BP96" s="223"/>
      <c r="BQ96" s="223"/>
      <c r="BR96" s="223"/>
      <c r="BS96" s="223"/>
      <c r="BT96" s="223"/>
      <c r="BU96" s="223"/>
      <c r="BV96" s="223"/>
      <c r="BW96" s="223"/>
      <c r="BX96" s="223"/>
      <c r="BY96" s="223"/>
      <c r="BZ96" s="223"/>
      <c r="CA96" s="223"/>
      <c r="CB96" s="223"/>
      <c r="CC96" s="223"/>
      <c r="CD96" s="223"/>
      <c r="CE96" s="223"/>
    </row>
    <row r="97" spans="1:83" s="224" customFormat="1" ht="51" x14ac:dyDescent="0.2">
      <c r="A97" s="220" t="s">
        <v>146</v>
      </c>
      <c r="B97" s="221" t="s">
        <v>119</v>
      </c>
      <c r="C97" s="222">
        <v>12555</v>
      </c>
      <c r="D97" s="269" t="s">
        <v>216</v>
      </c>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3"/>
      <c r="BA97" s="223"/>
      <c r="BB97" s="223"/>
      <c r="BC97" s="223"/>
      <c r="BD97" s="223"/>
      <c r="BE97" s="223"/>
      <c r="BF97" s="223"/>
      <c r="BG97" s="223"/>
      <c r="BH97" s="223"/>
      <c r="BI97" s="223"/>
      <c r="BJ97" s="223"/>
      <c r="BK97" s="223"/>
      <c r="BL97" s="223"/>
      <c r="BM97" s="223"/>
      <c r="BN97" s="223"/>
      <c r="BO97" s="223"/>
      <c r="BP97" s="223"/>
      <c r="BQ97" s="223"/>
      <c r="BR97" s="223"/>
      <c r="BS97" s="223"/>
      <c r="BT97" s="223"/>
      <c r="BU97" s="223"/>
      <c r="BV97" s="223"/>
      <c r="BW97" s="223"/>
      <c r="BX97" s="223"/>
      <c r="BY97" s="223"/>
      <c r="BZ97" s="223"/>
      <c r="CA97" s="223"/>
      <c r="CB97" s="223"/>
      <c r="CC97" s="223"/>
      <c r="CD97" s="223"/>
      <c r="CE97" s="223"/>
    </row>
    <row r="98" spans="1:83" s="224" customFormat="1" ht="17" x14ac:dyDescent="0.2">
      <c r="A98" s="220" t="s">
        <v>146</v>
      </c>
      <c r="B98" s="220" t="s">
        <v>36</v>
      </c>
      <c r="C98" s="225">
        <f>SUM(C94:C97)</f>
        <v>22140</v>
      </c>
      <c r="D98" s="274" t="s">
        <v>253</v>
      </c>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3"/>
      <c r="BA98" s="223"/>
      <c r="BB98" s="223"/>
      <c r="BC98" s="223"/>
      <c r="BD98" s="223"/>
      <c r="BE98" s="223"/>
      <c r="BF98" s="223"/>
      <c r="BG98" s="223"/>
      <c r="BH98" s="223"/>
      <c r="BI98" s="223"/>
      <c r="BJ98" s="223"/>
      <c r="BK98" s="223"/>
      <c r="BL98" s="223"/>
      <c r="BM98" s="223"/>
      <c r="BN98" s="223"/>
      <c r="BO98" s="223"/>
      <c r="BP98" s="223"/>
      <c r="BQ98" s="223"/>
      <c r="BR98" s="223"/>
      <c r="BS98" s="223"/>
      <c r="BT98" s="223"/>
      <c r="BU98" s="223"/>
      <c r="BV98" s="223"/>
      <c r="BW98" s="223"/>
      <c r="BX98" s="223"/>
      <c r="BY98" s="223"/>
      <c r="BZ98" s="223"/>
      <c r="CA98" s="223"/>
      <c r="CB98" s="223"/>
      <c r="CC98" s="223"/>
      <c r="CD98" s="223"/>
      <c r="CE98" s="223"/>
    </row>
    <row r="99" spans="1:83" s="124" customFormat="1" x14ac:dyDescent="0.2">
      <c r="A99" s="45"/>
      <c r="B99" s="46"/>
      <c r="C99" s="123"/>
      <c r="D99" s="18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122"/>
      <c r="BT99" s="122"/>
      <c r="BU99" s="122"/>
      <c r="BV99" s="122"/>
      <c r="BW99" s="122"/>
      <c r="BX99" s="122"/>
      <c r="BY99" s="122"/>
      <c r="BZ99" s="122"/>
      <c r="CA99" s="122"/>
      <c r="CB99" s="122"/>
      <c r="CC99" s="122"/>
      <c r="CD99" s="122"/>
      <c r="CE99" s="122"/>
    </row>
    <row r="100" spans="1:83" s="122" customFormat="1" ht="17" x14ac:dyDescent="0.2">
      <c r="A100" s="160" t="s">
        <v>31</v>
      </c>
      <c r="B100" s="202" t="s">
        <v>174</v>
      </c>
      <c r="C100" s="162">
        <v>2100</v>
      </c>
      <c r="D100" s="183" t="s">
        <v>237</v>
      </c>
    </row>
    <row r="101" spans="1:83" s="122" customFormat="1" ht="34" x14ac:dyDescent="0.2">
      <c r="A101" s="160" t="s">
        <v>31</v>
      </c>
      <c r="B101" s="163" t="s">
        <v>116</v>
      </c>
      <c r="C101" s="162">
        <v>12775</v>
      </c>
      <c r="D101" s="183" t="s">
        <v>230</v>
      </c>
    </row>
    <row r="102" spans="1:83" s="122" customFormat="1" ht="34" x14ac:dyDescent="0.2">
      <c r="A102" s="160" t="s">
        <v>31</v>
      </c>
      <c r="B102" s="164" t="s">
        <v>117</v>
      </c>
      <c r="C102" s="162">
        <v>350</v>
      </c>
      <c r="D102" s="184" t="s">
        <v>157</v>
      </c>
    </row>
    <row r="103" spans="1:83" s="122" customFormat="1" ht="17" x14ac:dyDescent="0.2">
      <c r="A103" s="160" t="s">
        <v>31</v>
      </c>
      <c r="B103" s="164" t="s">
        <v>118</v>
      </c>
      <c r="C103" s="165">
        <v>0</v>
      </c>
      <c r="D103" s="213" t="s">
        <v>217</v>
      </c>
    </row>
    <row r="104" spans="1:83" s="122" customFormat="1" ht="17" x14ac:dyDescent="0.2">
      <c r="A104" s="160" t="s">
        <v>31</v>
      </c>
      <c r="B104" s="161" t="s">
        <v>158</v>
      </c>
      <c r="C104" s="162">
        <v>0</v>
      </c>
      <c r="D104" s="184" t="s">
        <v>149</v>
      </c>
    </row>
    <row r="105" spans="1:83" s="33" customFormat="1" ht="17" x14ac:dyDescent="0.2">
      <c r="A105" s="160" t="s">
        <v>31</v>
      </c>
      <c r="B105" s="164" t="s">
        <v>57</v>
      </c>
      <c r="C105" s="162">
        <v>200</v>
      </c>
      <c r="D105" s="214" t="s">
        <v>219</v>
      </c>
    </row>
    <row r="106" spans="1:83" s="33" customFormat="1" ht="17" x14ac:dyDescent="0.2">
      <c r="A106" s="160" t="s">
        <v>31</v>
      </c>
      <c r="B106" s="160" t="s">
        <v>36</v>
      </c>
      <c r="C106" s="166">
        <f>SUM(C100:C105)</f>
        <v>15425</v>
      </c>
      <c r="D106" s="199" t="s">
        <v>254</v>
      </c>
    </row>
    <row r="107" spans="1:83" s="33" customFormat="1" x14ac:dyDescent="0.2">
      <c r="A107" s="120"/>
      <c r="B107" s="125"/>
      <c r="C107" s="126"/>
      <c r="D107" s="185"/>
    </row>
    <row r="108" spans="1:83" s="34" customFormat="1" ht="18" customHeight="1" x14ac:dyDescent="0.2">
      <c r="A108" s="127" t="s">
        <v>139</v>
      </c>
      <c r="B108" s="127" t="s">
        <v>36</v>
      </c>
      <c r="C108" s="128">
        <f>SUM(C12, C26, C47, C55, C61, C76, C84, C92, C98, C106)</f>
        <v>852247</v>
      </c>
      <c r="D108" s="200" t="s">
        <v>269</v>
      </c>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row>
    <row r="109" spans="1:83" s="33" customFormat="1" x14ac:dyDescent="0.2">
      <c r="A109" s="43"/>
      <c r="B109" s="43"/>
      <c r="C109" s="129"/>
      <c r="D109" s="185"/>
    </row>
    <row r="110" spans="1:83" s="34" customFormat="1" ht="115" customHeight="1" x14ac:dyDescent="0.2">
      <c r="A110" s="30" t="s">
        <v>81</v>
      </c>
      <c r="B110" s="31" t="s">
        <v>81</v>
      </c>
      <c r="C110" s="32">
        <v>6000</v>
      </c>
      <c r="D110" s="186" t="s">
        <v>165</v>
      </c>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row>
    <row r="111" spans="1:83" s="33" customFormat="1" x14ac:dyDescent="0.2">
      <c r="A111" s="120"/>
      <c r="B111" s="125"/>
      <c r="C111" s="126"/>
      <c r="D111" s="187"/>
    </row>
    <row r="112" spans="1:83" s="261" customFormat="1" ht="17" x14ac:dyDescent="0.2">
      <c r="A112" s="150" t="s">
        <v>61</v>
      </c>
      <c r="B112" s="260" t="s">
        <v>79</v>
      </c>
      <c r="C112" s="275">
        <f>SUM(C108, C110)</f>
        <v>858247</v>
      </c>
      <c r="D112" s="193" t="s">
        <v>15</v>
      </c>
    </row>
    <row r="113" spans="1:83" x14ac:dyDescent="0.2">
      <c r="C113" s="131"/>
      <c r="D113" s="188"/>
    </row>
    <row r="114" spans="1:83" s="133" customFormat="1" ht="21" x14ac:dyDescent="0.25">
      <c r="A114" s="288" t="s">
        <v>70</v>
      </c>
      <c r="B114" s="288"/>
      <c r="C114" s="288"/>
      <c r="D114" s="288"/>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132"/>
      <c r="AV114" s="132"/>
      <c r="AW114" s="132"/>
      <c r="AX114" s="132"/>
      <c r="AY114" s="132"/>
      <c r="AZ114" s="132"/>
      <c r="BA114" s="132"/>
      <c r="BB114" s="132"/>
      <c r="BC114" s="132"/>
      <c r="BD114" s="132"/>
      <c r="BE114" s="132"/>
      <c r="BF114" s="132"/>
      <c r="BG114" s="132"/>
      <c r="BH114" s="132"/>
      <c r="BI114" s="132"/>
      <c r="BJ114" s="132"/>
      <c r="BK114" s="132"/>
      <c r="BL114" s="132"/>
      <c r="BM114" s="132"/>
      <c r="BN114" s="132"/>
      <c r="BO114" s="132"/>
      <c r="BP114" s="132"/>
      <c r="BQ114" s="132"/>
      <c r="BR114" s="132"/>
      <c r="BS114" s="132"/>
      <c r="BT114" s="132"/>
      <c r="BU114" s="132"/>
      <c r="BV114" s="132"/>
      <c r="BW114" s="132"/>
      <c r="BX114" s="132"/>
      <c r="BY114" s="132"/>
      <c r="BZ114" s="132"/>
      <c r="CA114" s="132"/>
      <c r="CB114" s="132"/>
      <c r="CC114" s="132"/>
      <c r="CD114" s="132"/>
      <c r="CE114" s="132"/>
    </row>
    <row r="115" spans="1:83" x14ac:dyDescent="0.2">
      <c r="C115" s="131"/>
      <c r="D115" s="188"/>
    </row>
    <row r="116" spans="1:83" s="280" customFormat="1" ht="34" x14ac:dyDescent="0.2">
      <c r="A116" s="277" t="s">
        <v>72</v>
      </c>
      <c r="B116" s="277" t="s">
        <v>73</v>
      </c>
      <c r="C116" s="278" t="s">
        <v>218</v>
      </c>
      <c r="D116" s="279" t="s">
        <v>62</v>
      </c>
    </row>
    <row r="117" spans="1:83" ht="17" x14ac:dyDescent="0.2">
      <c r="A117" s="134"/>
      <c r="B117" s="258" t="s">
        <v>66</v>
      </c>
      <c r="C117" s="259">
        <v>595547</v>
      </c>
      <c r="D117" s="276" t="s">
        <v>255</v>
      </c>
    </row>
    <row r="118" spans="1:83" s="130" customFormat="1" ht="34" x14ac:dyDescent="0.2">
      <c r="A118" s="134"/>
      <c r="B118" s="258" t="s">
        <v>63</v>
      </c>
      <c r="C118" s="136">
        <v>-15000</v>
      </c>
      <c r="D118" s="206" t="s">
        <v>256</v>
      </c>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row>
    <row r="119" spans="1:83" s="215" customFormat="1" ht="17" x14ac:dyDescent="0.2">
      <c r="A119" s="167" t="s">
        <v>71</v>
      </c>
      <c r="B119" s="215" t="s">
        <v>74</v>
      </c>
      <c r="C119" s="169">
        <f>SUM(C117:C118)</f>
        <v>580547</v>
      </c>
      <c r="D119" s="216"/>
      <c r="E119" s="217"/>
      <c r="F119" s="217"/>
      <c r="G119" s="217"/>
      <c r="H119" s="217"/>
      <c r="I119" s="217"/>
      <c r="J119" s="217"/>
      <c r="K119" s="217"/>
      <c r="L119" s="217"/>
      <c r="M119" s="217"/>
      <c r="N119" s="217"/>
      <c r="O119" s="217"/>
      <c r="P119" s="217"/>
      <c r="Q119" s="217"/>
      <c r="R119" s="217"/>
      <c r="S119" s="217"/>
      <c r="T119" s="217"/>
      <c r="U119" s="217"/>
      <c r="V119" s="217"/>
      <c r="W119" s="217"/>
      <c r="X119" s="217"/>
      <c r="Y119" s="217"/>
      <c r="Z119" s="217"/>
      <c r="AA119" s="217"/>
      <c r="AB119" s="217"/>
      <c r="AC119" s="217"/>
      <c r="AD119" s="217"/>
      <c r="AE119" s="217"/>
      <c r="AF119" s="217"/>
      <c r="AG119" s="217"/>
      <c r="AH119" s="217"/>
      <c r="AI119" s="217"/>
      <c r="AJ119" s="217"/>
      <c r="AK119" s="217"/>
      <c r="AL119" s="217"/>
      <c r="AM119" s="217"/>
      <c r="AN119" s="217"/>
      <c r="AO119" s="217"/>
      <c r="AP119" s="217"/>
      <c r="AQ119" s="217"/>
      <c r="AR119" s="217"/>
      <c r="AS119" s="217"/>
      <c r="AT119" s="217"/>
      <c r="AU119" s="217"/>
      <c r="AV119" s="217"/>
      <c r="AW119" s="217"/>
      <c r="AX119" s="217"/>
      <c r="AY119" s="217"/>
      <c r="AZ119" s="217"/>
      <c r="BA119" s="217"/>
      <c r="BB119" s="217"/>
      <c r="BC119" s="217"/>
      <c r="BD119" s="217"/>
      <c r="BE119" s="217"/>
      <c r="BF119" s="217"/>
      <c r="BG119" s="217"/>
      <c r="BH119" s="217"/>
      <c r="BI119" s="217"/>
      <c r="BJ119" s="217"/>
      <c r="BK119" s="217"/>
      <c r="BL119" s="217"/>
      <c r="BM119" s="217"/>
      <c r="BN119" s="217"/>
      <c r="BO119" s="217"/>
      <c r="BP119" s="217"/>
      <c r="BQ119" s="217"/>
      <c r="BR119" s="217"/>
      <c r="BS119" s="217"/>
      <c r="BT119" s="217"/>
      <c r="BU119" s="217"/>
      <c r="BV119" s="217"/>
      <c r="BW119" s="217"/>
      <c r="BX119" s="217"/>
      <c r="BY119" s="217"/>
      <c r="BZ119" s="217"/>
      <c r="CA119" s="217"/>
      <c r="CB119" s="217"/>
      <c r="CC119" s="217"/>
      <c r="CD119" s="217"/>
      <c r="CE119" s="217"/>
    </row>
    <row r="120" spans="1:83" x14ac:dyDescent="0.2">
      <c r="A120" s="134"/>
      <c r="B120" s="135"/>
      <c r="C120" s="136"/>
      <c r="D120" s="175"/>
    </row>
    <row r="121" spans="1:83" s="137" customFormat="1" ht="34" customHeight="1" x14ac:dyDescent="0.2">
      <c r="A121" s="167" t="s">
        <v>71</v>
      </c>
      <c r="B121" s="203" t="s">
        <v>64</v>
      </c>
      <c r="C121" s="169">
        <v>127000</v>
      </c>
      <c r="D121" s="286" t="s">
        <v>266</v>
      </c>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row>
    <row r="122" spans="1:83" s="55" customFormat="1" x14ac:dyDescent="0.2">
      <c r="A122" s="134"/>
      <c r="B122" s="135"/>
      <c r="C122" s="136"/>
      <c r="D122" s="175"/>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row>
    <row r="123" spans="1:83" s="168" customFormat="1" ht="33" customHeight="1" x14ac:dyDescent="0.2">
      <c r="A123" s="167" t="s">
        <v>71</v>
      </c>
      <c r="B123" s="168" t="s">
        <v>58</v>
      </c>
      <c r="C123" s="169">
        <v>14600</v>
      </c>
      <c r="D123" s="283" t="s">
        <v>263</v>
      </c>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c r="AG123" s="170"/>
      <c r="AH123" s="170"/>
      <c r="AI123" s="170"/>
      <c r="AJ123" s="170"/>
      <c r="AK123" s="170"/>
      <c r="AL123" s="170"/>
      <c r="AM123" s="170"/>
      <c r="AN123" s="170"/>
      <c r="AO123" s="170"/>
      <c r="AP123" s="170"/>
      <c r="AQ123" s="170"/>
      <c r="AR123" s="170"/>
      <c r="AS123" s="170"/>
      <c r="AT123" s="170"/>
      <c r="AU123" s="170"/>
      <c r="AV123" s="170"/>
      <c r="AW123" s="170"/>
      <c r="AX123" s="170"/>
      <c r="AY123" s="170"/>
      <c r="AZ123" s="170"/>
      <c r="BA123" s="170"/>
      <c r="BB123" s="170"/>
      <c r="BC123" s="170"/>
      <c r="BD123" s="170"/>
      <c r="BE123" s="170"/>
      <c r="BF123" s="170"/>
      <c r="BG123" s="170"/>
      <c r="BH123" s="170"/>
      <c r="BI123" s="170"/>
      <c r="BJ123" s="170"/>
      <c r="BK123" s="170"/>
      <c r="BL123" s="170"/>
      <c r="BM123" s="170"/>
      <c r="BN123" s="170"/>
      <c r="BO123" s="170"/>
      <c r="BP123" s="170"/>
      <c r="BQ123" s="170"/>
      <c r="BR123" s="170"/>
      <c r="BS123" s="170"/>
      <c r="BT123" s="170"/>
      <c r="BU123" s="170"/>
      <c r="BV123" s="170"/>
      <c r="BW123" s="170"/>
      <c r="BX123" s="170"/>
      <c r="BY123" s="170"/>
      <c r="BZ123" s="170"/>
      <c r="CA123" s="170"/>
      <c r="CB123" s="170"/>
      <c r="CC123" s="170"/>
      <c r="CD123" s="170"/>
      <c r="CE123" s="170"/>
    </row>
    <row r="124" spans="1:83" s="130" customFormat="1" x14ac:dyDescent="0.2">
      <c r="A124" s="43"/>
      <c r="B124" s="138"/>
      <c r="C124" s="116"/>
      <c r="D124" s="180"/>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row>
    <row r="125" spans="1:83" s="143" customFormat="1" ht="17" x14ac:dyDescent="0.2">
      <c r="A125" s="139" t="s">
        <v>71</v>
      </c>
      <c r="B125" s="140" t="s">
        <v>36</v>
      </c>
      <c r="C125" s="141">
        <f>SUM(C119, C121, C123)</f>
        <v>722147</v>
      </c>
      <c r="D125" s="189"/>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c r="CA125" s="142"/>
      <c r="CB125" s="142"/>
      <c r="CC125" s="142"/>
      <c r="CD125" s="142"/>
      <c r="CE125" s="142"/>
    </row>
    <row r="126" spans="1:83" s="43" customFormat="1" x14ac:dyDescent="0.2">
      <c r="B126" s="138"/>
      <c r="C126" s="116"/>
      <c r="D126" s="180"/>
    </row>
    <row r="127" spans="1:83" s="145" customFormat="1" ht="17" x14ac:dyDescent="0.2">
      <c r="A127" s="144" t="s">
        <v>75</v>
      </c>
      <c r="B127" s="234" t="s">
        <v>223</v>
      </c>
      <c r="C127" s="235">
        <v>600</v>
      </c>
      <c r="D127" s="236" t="s">
        <v>224</v>
      </c>
    </row>
    <row r="128" spans="1:83" s="145" customFormat="1" ht="17" x14ac:dyDescent="0.2">
      <c r="A128" s="144" t="s">
        <v>75</v>
      </c>
      <c r="B128" s="234" t="s">
        <v>222</v>
      </c>
      <c r="C128" s="235">
        <v>1000</v>
      </c>
      <c r="D128" s="236" t="s">
        <v>225</v>
      </c>
    </row>
    <row r="129" spans="1:83" s="145" customFormat="1" ht="34" x14ac:dyDescent="0.2">
      <c r="A129" s="144" t="s">
        <v>75</v>
      </c>
      <c r="B129" s="234" t="s">
        <v>226</v>
      </c>
      <c r="C129" s="235">
        <v>2500</v>
      </c>
      <c r="D129" s="263" t="s">
        <v>238</v>
      </c>
    </row>
    <row r="130" spans="1:83" s="43" customFormat="1" x14ac:dyDescent="0.2">
      <c r="A130" s="145"/>
      <c r="B130" s="146"/>
      <c r="C130" s="147"/>
      <c r="D130" s="190"/>
    </row>
    <row r="131" spans="1:83" s="43" customFormat="1" ht="17" x14ac:dyDescent="0.2">
      <c r="A131" s="139" t="s">
        <v>75</v>
      </c>
      <c r="B131" s="140" t="s">
        <v>36</v>
      </c>
      <c r="C131" s="141">
        <f>SUM(C127:C129)</f>
        <v>4100</v>
      </c>
      <c r="D131" s="282" t="s">
        <v>221</v>
      </c>
    </row>
    <row r="132" spans="1:83" s="43" customFormat="1" x14ac:dyDescent="0.2">
      <c r="B132" s="138"/>
      <c r="C132" s="148"/>
      <c r="D132" s="191"/>
    </row>
    <row r="133" spans="1:83" s="43" customFormat="1" ht="34" x14ac:dyDescent="0.2">
      <c r="A133" s="127" t="s">
        <v>77</v>
      </c>
      <c r="B133" s="149" t="s">
        <v>36</v>
      </c>
      <c r="C133" s="141">
        <v>18000</v>
      </c>
      <c r="D133" s="282" t="s">
        <v>261</v>
      </c>
    </row>
    <row r="134" spans="1:83" s="43" customFormat="1" x14ac:dyDescent="0.2">
      <c r="B134" s="138"/>
      <c r="C134" s="148"/>
      <c r="D134" s="191"/>
    </row>
    <row r="135" spans="1:83" s="33" customFormat="1" ht="51" x14ac:dyDescent="0.2">
      <c r="A135" s="139" t="s">
        <v>76</v>
      </c>
      <c r="B135" s="204" t="s">
        <v>36</v>
      </c>
      <c r="C135" s="141">
        <v>10000</v>
      </c>
      <c r="D135" s="218" t="s">
        <v>220</v>
      </c>
    </row>
    <row r="136" spans="1:83" ht="13" customHeight="1" x14ac:dyDescent="0.2"/>
    <row r="137" spans="1:83" s="145" customFormat="1" ht="48" customHeight="1" x14ac:dyDescent="0.2">
      <c r="A137" s="139" t="s">
        <v>175</v>
      </c>
      <c r="B137" s="157" t="s">
        <v>36</v>
      </c>
      <c r="C137" s="141">
        <v>104000</v>
      </c>
      <c r="D137" s="287" t="s">
        <v>267</v>
      </c>
    </row>
    <row r="138" spans="1:83" s="55" customFormat="1" x14ac:dyDescent="0.2">
      <c r="B138" s="56"/>
      <c r="C138" s="131"/>
      <c r="D138" s="192"/>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row>
    <row r="139" spans="1:83" s="150" customFormat="1" ht="17" x14ac:dyDescent="0.2">
      <c r="A139" s="150" t="s">
        <v>78</v>
      </c>
      <c r="B139" s="151" t="s">
        <v>36</v>
      </c>
      <c r="C139" s="152">
        <f>SUM(C125, C131, C133, C135, C137)</f>
        <v>858247</v>
      </c>
      <c r="D139" s="193"/>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5"/>
      <c r="AZ139" s="145"/>
      <c r="BA139" s="145"/>
      <c r="BB139" s="145"/>
      <c r="BC139" s="145"/>
      <c r="BD139" s="145"/>
      <c r="BE139" s="145"/>
      <c r="BF139" s="145"/>
      <c r="BG139" s="145"/>
      <c r="BH139" s="145"/>
      <c r="BI139" s="145"/>
      <c r="BJ139" s="145"/>
      <c r="BK139" s="145"/>
      <c r="BL139" s="145"/>
      <c r="BM139" s="145"/>
      <c r="BN139" s="145"/>
      <c r="BO139" s="145"/>
      <c r="BP139" s="145"/>
      <c r="BQ139" s="145"/>
      <c r="BR139" s="145"/>
      <c r="BS139" s="145"/>
      <c r="BT139" s="145"/>
      <c r="BU139" s="145"/>
      <c r="BV139" s="145"/>
      <c r="BW139" s="145"/>
      <c r="BX139" s="145"/>
      <c r="BY139" s="145"/>
      <c r="BZ139" s="145"/>
      <c r="CA139" s="145"/>
      <c r="CB139" s="145"/>
      <c r="CC139" s="145"/>
      <c r="CD139" s="145"/>
      <c r="CE139" s="145"/>
    </row>
    <row r="140" spans="1:83" s="45" customFormat="1" x14ac:dyDescent="0.2">
      <c r="A140" s="55"/>
      <c r="B140" s="56"/>
      <c r="C140" s="153"/>
      <c r="D140" s="194"/>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row>
    <row r="141" spans="1:83" s="155" customFormat="1" ht="34" x14ac:dyDescent="0.2">
      <c r="A141" s="249" t="s">
        <v>82</v>
      </c>
      <c r="B141" s="248" t="s">
        <v>80</v>
      </c>
      <c r="C141" s="154">
        <f>SUM(C139-C112)</f>
        <v>0</v>
      </c>
      <c r="D141" s="195"/>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row>
  </sheetData>
  <mergeCells count="1">
    <mergeCell ref="A114:D114"/>
  </mergeCells>
  <phoneticPr fontId="32" type="noConversion"/>
  <dataValidations count="1">
    <dataValidation type="list" allowBlank="1" showInputMessage="1" showErrorMessage="1" errorTitle="Invalid Data" error="If you need to add a new category to this list, you can add new list items to the Budget Category Lookup column on the worksheet named Lookup Lists." sqref="B27 A2:A13 A137:A141 A55 A63:A76 A57:A61 A78:A135" xr:uid="{00000000-0002-0000-0200-000000000000}">
      <formula1>BudgetCategory</formula1>
    </dataValidation>
  </dataValidations>
  <printOptions headings="1" gridLines="1"/>
  <pageMargins left="0.25" right="0.25037537537537502" top="0.5" bottom="0.5" header="0.3" footer="0.3"/>
  <pageSetup scale="87" orientation="landscape" horizontalDpi="1200" verticalDpi="1200"/>
  <headerFooter>
    <oddHeader>&amp;L&amp;"-,Bold"&amp;K333333PROPOSED 2022 Financial Plan (Operating Budget)&amp;C&amp;"-,Bold"Calvary Baptist Church of Denver&amp;R&amp;"System Font,Bold"&amp;10&amp;K000000Approved by Calvary's Council on January 12, 2022</oddHeader>
  </headerFooter>
  <tableParts count="1">
    <tablePart r:id="rId1"/>
  </tableParts>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11" defaultRowHeight="16" x14ac:dyDescent="0.2"/>
  <sheetData/>
  <pageMargins left="0.7" right="0.7" top="0.75" bottom="0.75" header="0.3" footer="0.3"/>
  <pageSetup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showGridLines="0" workbookViewId="0">
      <selection activeCell="A18" sqref="A18"/>
    </sheetView>
  </sheetViews>
  <sheetFormatPr baseColWidth="10" defaultColWidth="8.83203125" defaultRowHeight="16" x14ac:dyDescent="0.2"/>
  <cols>
    <col min="1" max="1" width="25.1640625" customWidth="1"/>
  </cols>
  <sheetData>
    <row r="1" spans="1:4" x14ac:dyDescent="0.2">
      <c r="A1" t="s">
        <v>10</v>
      </c>
    </row>
    <row r="2" spans="1:4" x14ac:dyDescent="0.2">
      <c r="A2" t="s">
        <v>22</v>
      </c>
    </row>
    <row r="3" spans="1:4" x14ac:dyDescent="0.2">
      <c r="A3" t="s">
        <v>23</v>
      </c>
    </row>
    <row r="4" spans="1:4" x14ac:dyDescent="0.2">
      <c r="A4" t="s">
        <v>37</v>
      </c>
    </row>
    <row r="5" spans="1:4" x14ac:dyDescent="0.2">
      <c r="A5" t="s">
        <v>26</v>
      </c>
    </row>
    <row r="6" spans="1:4" x14ac:dyDescent="0.2">
      <c r="A6" t="s">
        <v>24</v>
      </c>
    </row>
    <row r="7" spans="1:4" x14ac:dyDescent="0.2">
      <c r="A7" t="s">
        <v>25</v>
      </c>
    </row>
    <row r="8" spans="1:4" x14ac:dyDescent="0.2">
      <c r="A8" t="s">
        <v>38</v>
      </c>
    </row>
    <row r="9" spans="1:4" x14ac:dyDescent="0.2">
      <c r="A9" t="s">
        <v>27</v>
      </c>
    </row>
    <row r="10" spans="1:4" x14ac:dyDescent="0.2">
      <c r="A10" t="s">
        <v>28</v>
      </c>
    </row>
    <row r="11" spans="1:4" x14ac:dyDescent="0.2">
      <c r="A11" t="s">
        <v>29</v>
      </c>
    </row>
    <row r="12" spans="1:4" x14ac:dyDescent="0.2">
      <c r="A12" t="s">
        <v>30</v>
      </c>
    </row>
    <row r="13" spans="1:4" x14ac:dyDescent="0.2">
      <c r="A13" s="1" t="s">
        <v>31</v>
      </c>
    </row>
    <row r="14" spans="1:4" x14ac:dyDescent="0.2">
      <c r="A14" s="1" t="s">
        <v>42</v>
      </c>
    </row>
    <row r="15" spans="1:4" x14ac:dyDescent="0.2">
      <c r="A15" s="1" t="s">
        <v>43</v>
      </c>
    </row>
    <row r="16" spans="1:4" x14ac:dyDescent="0.2">
      <c r="A16" s="1" t="s">
        <v>44</v>
      </c>
    </row>
    <row r="17" spans="1:1" x14ac:dyDescent="0.2">
      <c r="A17" s="1" t="s">
        <v>59</v>
      </c>
    </row>
    <row r="18" spans="1:1" x14ac:dyDescent="0.2">
      <c r="A18" s="1"/>
    </row>
  </sheetData>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Sheet1</vt:lpstr>
      <vt:lpstr>Budget Report</vt:lpstr>
      <vt:lpstr>Budget Details</vt:lpstr>
      <vt:lpstr>Sheet2</vt:lpstr>
      <vt:lpstr>Lookup Lists</vt:lpstr>
      <vt:lpstr>BudgetCategory</vt:lpstr>
      <vt:lpstr>'Budget Details'!Print_Area</vt:lpstr>
      <vt:lpstr>'Budget Report'!Print_Area</vt:lpstr>
      <vt:lpstr>'Budget Details'!Print_Titles</vt:lpstr>
      <vt:lpstr>'Budget 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Johnson</dc:creator>
  <cp:lastModifiedBy>Anne Scalfaro</cp:lastModifiedBy>
  <cp:lastPrinted>2020-01-16T03:35:17Z</cp:lastPrinted>
  <dcterms:created xsi:type="dcterms:W3CDTF">2010-03-18T14:33:29Z</dcterms:created>
  <dcterms:modified xsi:type="dcterms:W3CDTF">2022-01-13T23:59:40Z</dcterms:modified>
</cp:coreProperties>
</file>