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omments1.xml" ContentType="application/vnd.openxmlformats-officedocument.spreadsheetml.comments+xml"/>
  <Override PartName="/xl/charts/chart1.xml" ContentType="application/vnd.openxmlformats-officedocument.drawingml.chart+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hidePivotFieldList="1" autoCompressPictures="0"/>
  <bookViews>
    <workbookView xWindow="1600" yWindow="0" windowWidth="25600" windowHeight="16060" tabRatio="500" activeTab="2"/>
  </bookViews>
  <sheets>
    <sheet name="Sheet1" sheetId="5" r:id="rId1"/>
    <sheet name="Budget Report" sheetId="4" r:id="rId2"/>
    <sheet name="Budget Details" sheetId="1" r:id="rId3"/>
    <sheet name="Lookup Lists" sheetId="2" r:id="rId4"/>
  </sheets>
  <definedNames>
    <definedName name="BudgetCategory">BudgetCategoryLookup[Budget Category Lookup]</definedName>
    <definedName name="_xlnm.Print_Area" localSheetId="2">'Budget Details'!$A$1:$F$181</definedName>
    <definedName name="_xlnm.Print_Area" localSheetId="1">'Budget Report'!$A$1:$H$51</definedName>
    <definedName name="_xlnm.Print_Titles" localSheetId="2">'Budget Details'!$1:$1</definedName>
    <definedName name="_xlnm.Print_Titles" localSheetId="1">'Budget Report'!$B:$B,'Budget Report'!$23:$23</definedName>
  </definedNames>
  <calcPr calcId="140001" concurrentCalc="0"/>
  <pivotCaches>
    <pivotCache cacheId="26" r:id="rId5"/>
  </pivotCaches>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D11" i="1" l="1"/>
  <c r="D36" i="1"/>
  <c r="D63" i="1"/>
  <c r="D71" i="1"/>
  <c r="D91" i="1"/>
  <c r="D100" i="1"/>
  <c r="D109" i="1"/>
  <c r="D120" i="1"/>
  <c r="D133" i="1"/>
  <c r="D144" i="1"/>
  <c r="D158" i="1"/>
  <c r="D160" i="1"/>
  <c r="C11" i="1"/>
  <c r="C36" i="1"/>
  <c r="C63" i="1"/>
  <c r="C71" i="1"/>
  <c r="C91" i="1"/>
  <c r="C100" i="1"/>
  <c r="C109" i="1"/>
  <c r="C120" i="1"/>
  <c r="C133" i="1"/>
  <c r="C144" i="1"/>
  <c r="C158" i="1"/>
  <c r="C160" i="1"/>
  <c r="D165" i="1"/>
  <c r="D171" i="1"/>
  <c r="D179" i="1"/>
  <c r="C171" i="1"/>
  <c r="C165" i="1"/>
  <c r="C179" i="1"/>
  <c r="E175" i="1"/>
  <c r="E173" i="1"/>
  <c r="E36" i="1"/>
  <c r="E35" i="1"/>
  <c r="E34" i="1"/>
  <c r="E33" i="1"/>
  <c r="E32" i="1"/>
  <c r="E31" i="1"/>
  <c r="E30" i="1"/>
  <c r="E29" i="1"/>
  <c r="E28" i="1"/>
  <c r="E27" i="1"/>
  <c r="E26" i="1"/>
  <c r="E25" i="1"/>
  <c r="E165" i="1"/>
  <c r="E155" i="1"/>
  <c r="E128" i="1"/>
  <c r="E132" i="1"/>
  <c r="E104" i="1"/>
  <c r="E61" i="1"/>
  <c r="E97" i="1"/>
  <c r="E85" i="1"/>
  <c r="E62" i="1"/>
  <c r="E59" i="1"/>
  <c r="E48" i="1"/>
  <c r="E9" i="1"/>
  <c r="C181" i="1"/>
  <c r="E157" i="1"/>
  <c r="E156" i="1"/>
  <c r="E148" i="1"/>
  <c r="E153" i="1"/>
  <c r="E151" i="1"/>
  <c r="E150" i="1"/>
  <c r="E88" i="1"/>
  <c r="E58" i="1"/>
  <c r="E52" i="1"/>
  <c r="E51" i="1"/>
  <c r="E50" i="1"/>
  <c r="E46" i="1"/>
  <c r="D181" i="1"/>
  <c r="E179" i="1"/>
  <c r="E167" i="1"/>
  <c r="E120" i="1"/>
  <c r="E119" i="1"/>
  <c r="E118" i="1"/>
  <c r="E117" i="1"/>
  <c r="E116" i="1"/>
  <c r="E115" i="1"/>
  <c r="E114" i="1"/>
  <c r="E112" i="1"/>
  <c r="E111" i="1"/>
  <c r="E90" i="1"/>
  <c r="E68" i="1"/>
  <c r="E67" i="1"/>
  <c r="E89" i="1"/>
  <c r="E66" i="1"/>
  <c r="E65" i="1"/>
  <c r="E60" i="1"/>
  <c r="E57" i="1"/>
  <c r="E56" i="1"/>
  <c r="E55" i="1"/>
  <c r="E49" i="1"/>
  <c r="E24" i="1"/>
  <c r="E23" i="1"/>
  <c r="E22" i="1"/>
  <c r="E21" i="1"/>
  <c r="E20" i="1"/>
  <c r="E19" i="1"/>
  <c r="E18" i="1"/>
  <c r="E17" i="1"/>
  <c r="E15" i="1"/>
  <c r="E14" i="1"/>
  <c r="E13" i="1"/>
  <c r="E11" i="1"/>
  <c r="E10" i="1"/>
  <c r="E8" i="1"/>
  <c r="E7" i="1"/>
  <c r="E6" i="1"/>
  <c r="E5" i="1"/>
  <c r="E4" i="1"/>
  <c r="E3" i="1"/>
  <c r="E2" i="1"/>
  <c r="E113" i="1"/>
  <c r="E73" i="1"/>
  <c r="E54" i="1"/>
  <c r="E47" i="1"/>
  <c r="E45" i="1"/>
  <c r="E44" i="1"/>
  <c r="E43" i="1"/>
  <c r="E16" i="1"/>
  <c r="E86" i="1"/>
  <c r="E53" i="1"/>
  <c r="E42" i="1"/>
  <c r="E41" i="1"/>
  <c r="E40" i="1"/>
  <c r="E39" i="1"/>
  <c r="E38" i="1"/>
  <c r="E169" i="1"/>
  <c r="E171" i="1"/>
  <c r="E177" i="1"/>
  <c r="E181" i="1"/>
  <c r="E63" i="1"/>
  <c r="E163" i="1"/>
  <c r="E160" i="1"/>
  <c r="E144" i="1"/>
  <c r="E164" i="1"/>
  <c r="E158" i="1"/>
  <c r="E154" i="1"/>
  <c r="E152" i="1"/>
  <c r="E149" i="1"/>
  <c r="E147" i="1"/>
  <c r="E146" i="1"/>
  <c r="E143" i="1"/>
  <c r="E142" i="1"/>
  <c r="E141" i="1"/>
  <c r="E140" i="1"/>
  <c r="E139" i="1"/>
  <c r="E138" i="1"/>
  <c r="E137" i="1"/>
  <c r="E136" i="1"/>
  <c r="E135" i="1"/>
  <c r="E133" i="1"/>
  <c r="E131" i="1"/>
  <c r="E130" i="1"/>
  <c r="E129" i="1"/>
  <c r="E127" i="1"/>
  <c r="E126" i="1"/>
  <c r="E125" i="1"/>
  <c r="E124" i="1"/>
  <c r="E123" i="1"/>
  <c r="E122" i="1"/>
  <c r="E109" i="1"/>
  <c r="E107" i="1"/>
  <c r="E106" i="1"/>
  <c r="E105" i="1"/>
  <c r="E103" i="1"/>
  <c r="E102" i="1"/>
  <c r="E100" i="1"/>
  <c r="E99" i="1"/>
  <c r="E98" i="1"/>
  <c r="E96" i="1"/>
  <c r="E95" i="1"/>
  <c r="E94" i="1"/>
  <c r="E93" i="1"/>
  <c r="E91" i="1"/>
  <c r="E87" i="1"/>
  <c r="E84" i="1"/>
  <c r="E83" i="1"/>
  <c r="E82" i="1"/>
  <c r="E81" i="1"/>
  <c r="E80" i="1"/>
  <c r="E79" i="1"/>
  <c r="E78" i="1"/>
  <c r="E77" i="1"/>
  <c r="E76" i="1"/>
  <c r="E75" i="1"/>
  <c r="E74" i="1"/>
  <c r="E71" i="1"/>
  <c r="E70" i="1"/>
  <c r="E69" i="1"/>
  <c r="E10" i="4"/>
  <c r="E4" i="4"/>
  <c r="C7" i="4"/>
  <c r="C16" i="4"/>
  <c r="C13" i="4"/>
  <c r="C17" i="4"/>
  <c r="C18" i="4"/>
</calcChain>
</file>

<file path=xl/comments1.xml><?xml version="1.0" encoding="utf-8"?>
<comments xmlns="http://schemas.openxmlformats.org/spreadsheetml/2006/main">
  <authors>
    <author xml:space="preserve">   </author>
  </authors>
  <commentList>
    <comment ref="G2" authorId="0">
      <text>
        <r>
          <rPr>
            <b/>
            <sz val="9"/>
            <color indexed="81"/>
            <rFont val="Geneva"/>
            <family val="2"/>
          </rPr>
          <t>Edit your budget data on the Budget Details sheet. When you enter your data, the Budget Summary that you see here updates automatically.
The Expense Overview table below is a PivotTable. After you update your data on the Budget Details sheet, right-click in the table and then click Refresh Data to update both the table and the chart.</t>
        </r>
      </text>
    </comment>
    <comment ref="G14" authorId="0">
      <text>
        <r>
          <rPr>
            <b/>
            <sz val="9"/>
            <color indexed="81"/>
            <rFont val="Geneva"/>
            <family val="2"/>
          </rPr>
          <t>Easily apply your own colors to this template. This template is formatted using themes that enable you to apply fonts, colors, and graphic formatting effects throughout the workbook with just a click.
Find themes on the Home tab, in the Themes group. Select from dozens of built-in themes available in the Themes gallery or find options to change just the theme fonts or theme colors.</t>
        </r>
      </text>
    </comment>
    <comment ref="B39" authorId="0">
      <text>
        <r>
          <rPr>
            <b/>
            <sz val="9"/>
            <color indexed="81"/>
            <rFont val="Geneva"/>
            <family val="2"/>
          </rPr>
          <t xml:space="preserve">A PivotTable, such as the table at left, makes it easy for you to look at your data in different ways. When you click in the table, the PivotTable Builder window appears, from which you can add or remove fields from the table.
When you click in the PivotTable, a PivotTable tab also appears on the Ribbon above your workbook window, providing many options for formatting and editing the PivotTable.
</t>
        </r>
      </text>
    </comment>
  </commentList>
</comments>
</file>

<file path=xl/comments2.xml><?xml version="1.0" encoding="utf-8"?>
<comments xmlns="http://schemas.openxmlformats.org/spreadsheetml/2006/main">
  <authors>
    <author xml:space="preserve">   </author>
  </authors>
  <commentList>
    <comment ref="D9" authorId="0">
      <text>
        <r>
          <rPr>
            <b/>
            <sz val="9"/>
            <color indexed="81"/>
            <rFont val="Geneva"/>
            <family val="2"/>
          </rPr>
          <t>This list populates the options that appear in the pop-up lists you see in the Category column on the Budget Details sheet. Edit the existing values as needed. To add additional values, begin typing in the cell directly beneath the last existing entry and the list will automatically expand.</t>
        </r>
        <r>
          <rPr>
            <sz val="9"/>
            <color indexed="81"/>
            <rFont val="Geneva"/>
            <family val="2"/>
          </rPr>
          <t xml:space="preserve">
</t>
        </r>
      </text>
    </comment>
  </commentList>
</comments>
</file>

<file path=xl/sharedStrings.xml><?xml version="1.0" encoding="utf-8"?>
<sst xmlns="http://schemas.openxmlformats.org/spreadsheetml/2006/main" count="484" uniqueCount="300">
  <si>
    <t>Category</t>
  </si>
  <si>
    <t>Description</t>
  </si>
  <si>
    <t>Difference</t>
  </si>
  <si>
    <t>Food</t>
  </si>
  <si>
    <t>Groceries</t>
  </si>
  <si>
    <t>Dining Out</t>
  </si>
  <si>
    <t>Income 1</t>
  </si>
  <si>
    <t>Extra income</t>
  </si>
  <si>
    <t>Total income</t>
  </si>
  <si>
    <t>Projected Monthly Income</t>
  </si>
  <si>
    <t>Budget Category Lookup</t>
  </si>
  <si>
    <t>Income 2</t>
  </si>
  <si>
    <t>Projected Monthly Expenses</t>
  </si>
  <si>
    <t>Actual Monthly Expenses</t>
  </si>
  <si>
    <t>Actual Monthly Income</t>
  </si>
  <si>
    <t xml:space="preserve"> </t>
  </si>
  <si>
    <t>Projected Balance</t>
  </si>
  <si>
    <t>Actual Balance</t>
  </si>
  <si>
    <t>Balance (income - expenses)</t>
  </si>
  <si>
    <t>Budget Summary</t>
  </si>
  <si>
    <t>Expense Overview</t>
  </si>
  <si>
    <t>Actual Cost Ranking</t>
  </si>
  <si>
    <t>Staff Relations</t>
  </si>
  <si>
    <t>Resource Management</t>
  </si>
  <si>
    <t>Worship &amp; Arts</t>
  </si>
  <si>
    <t>Adult Faith Formation</t>
  </si>
  <si>
    <t>Music Ministry</t>
  </si>
  <si>
    <t>Youth Ministry</t>
  </si>
  <si>
    <t>Children's Ministry</t>
  </si>
  <si>
    <t>Member Care</t>
  </si>
  <si>
    <t>Congregational Life</t>
  </si>
  <si>
    <t>Communications</t>
  </si>
  <si>
    <t>Health Insurance</t>
  </si>
  <si>
    <t>SECA / FICA</t>
  </si>
  <si>
    <t>Expense Allowances</t>
  </si>
  <si>
    <t>Workers Comp</t>
  </si>
  <si>
    <t>Contract Services</t>
  </si>
  <si>
    <t>TOTAL</t>
  </si>
  <si>
    <t>Mission &amp; Partner Support</t>
  </si>
  <si>
    <t>Young Adult Ministry</t>
  </si>
  <si>
    <t>Plan B</t>
  </si>
  <si>
    <t>Plan A</t>
  </si>
  <si>
    <t>Comments</t>
  </si>
  <si>
    <t>MMBB Retirement</t>
  </si>
  <si>
    <t>Budgeted 2015 Adult Pledges</t>
  </si>
  <si>
    <t>Received 2015 Adult Pledges to Date (1.07.15)</t>
  </si>
  <si>
    <t>Amount Still Needed in Pledges</t>
  </si>
  <si>
    <t>Budget Category</t>
  </si>
  <si>
    <t>Line Item Description</t>
  </si>
  <si>
    <t>Custodial (contract)</t>
  </si>
  <si>
    <t>Print Production</t>
  </si>
  <si>
    <t>Office Supplies</t>
  </si>
  <si>
    <t>Janitorial Supplies</t>
  </si>
  <si>
    <t>Kitchen Supplies</t>
  </si>
  <si>
    <t>Office Equipment Maintenance</t>
  </si>
  <si>
    <t>Postage</t>
  </si>
  <si>
    <t>Utilities - Telephone</t>
  </si>
  <si>
    <t>Utilties - Electric</t>
  </si>
  <si>
    <t>Utilities - Fuel (Natural Gas)</t>
  </si>
  <si>
    <t>Utilities - Water / Sewer</t>
  </si>
  <si>
    <t>Insurance - Bldg./Auto</t>
  </si>
  <si>
    <t>Grounds Maintenance</t>
  </si>
  <si>
    <t>Vehicles</t>
  </si>
  <si>
    <t>Building Repairs / Maintenance</t>
  </si>
  <si>
    <t>Work Day Expenses</t>
  </si>
  <si>
    <t>Finance, EFT Fees</t>
  </si>
  <si>
    <t>Envelopes</t>
  </si>
  <si>
    <t xml:space="preserve">Technology Maintenance </t>
  </si>
  <si>
    <t>Stewardship development</t>
  </si>
  <si>
    <t>Technology Upgrades</t>
  </si>
  <si>
    <t xml:space="preserve">Love Gift </t>
  </si>
  <si>
    <t>Association of Welcoming &amp; Affirming Baptists (AWAB)</t>
  </si>
  <si>
    <t>Family Promise of Greater Denver</t>
  </si>
  <si>
    <t>Habitat for Humanity of Greater Denver (Habitat Helpers)</t>
  </si>
  <si>
    <t>Colorado Council of Churches (CCC)</t>
  </si>
  <si>
    <t>Family Promise (CBC Expenses)</t>
  </si>
  <si>
    <t>American Baptist Women (ABW)</t>
  </si>
  <si>
    <t>ONESpirit</t>
  </si>
  <si>
    <t>Copyright Fees</t>
  </si>
  <si>
    <t>Keyboard Maintenance</t>
  </si>
  <si>
    <t>Sound System</t>
  </si>
  <si>
    <t>Music Library Resources</t>
  </si>
  <si>
    <t>Other Available Funds</t>
  </si>
  <si>
    <t xml:space="preserve">Communion Elements </t>
  </si>
  <si>
    <t>Healing &amp; Wholeness Services</t>
  </si>
  <si>
    <t>Memorial Services</t>
  </si>
  <si>
    <t>Baby Dedications (blanket yarn)</t>
  </si>
  <si>
    <t>Ritual Supplies (restocking)</t>
  </si>
  <si>
    <t>Worship Planning Resources</t>
  </si>
  <si>
    <t>Library Resources</t>
  </si>
  <si>
    <t>Outreach/Evangelism</t>
  </si>
  <si>
    <t>Retreats/Overnights</t>
  </si>
  <si>
    <t>Special Events</t>
  </si>
  <si>
    <t>Pastor's Class (Bibles)</t>
  </si>
  <si>
    <t>Fundraising (In &amp; Out Line)</t>
  </si>
  <si>
    <t>Church School Curriculum (K-5)</t>
  </si>
  <si>
    <t>Church School Curriculum (Nursery)</t>
  </si>
  <si>
    <t>Snacks</t>
  </si>
  <si>
    <t>Prayer Shawl Yarn</t>
  </si>
  <si>
    <t>Volunteer Appreciation</t>
  </si>
  <si>
    <t>Stephen Ministry</t>
  </si>
  <si>
    <t>Guest Outreach</t>
  </si>
  <si>
    <t>New Member Fellowships</t>
  </si>
  <si>
    <t>Memorial Service Reception Hospitality</t>
  </si>
  <si>
    <t>Gathering Sunday</t>
  </si>
  <si>
    <t>Reception Hospitality</t>
  </si>
  <si>
    <t>Dinner Dance</t>
  </si>
  <si>
    <t>Website</t>
  </si>
  <si>
    <t>E-news</t>
  </si>
  <si>
    <t>Advertising</t>
  </si>
  <si>
    <t>Other Gifts</t>
  </si>
  <si>
    <t>Total Non-Pledged Gifts</t>
  </si>
  <si>
    <t xml:space="preserve">Distribution from Endowment </t>
  </si>
  <si>
    <t>TOTAL INCOME MINUS TOTAL EXPENSES</t>
  </si>
  <si>
    <t xml:space="preserve">Difference </t>
  </si>
  <si>
    <t>Center for Healthy Churches Consultant</t>
  </si>
  <si>
    <t>All Ministry Contingency Fund</t>
  </si>
  <si>
    <t>All Ministry Areas</t>
  </si>
  <si>
    <r>
      <t>Baptism</t>
    </r>
    <r>
      <rPr>
        <sz val="12"/>
        <color theme="1"/>
        <rFont val="Calibri"/>
        <family val="2"/>
        <charset val="134"/>
        <scheme val="minor"/>
      </rPr>
      <t xml:space="preserve"> Supplies </t>
    </r>
  </si>
  <si>
    <r>
      <t>Lent/Holy Week</t>
    </r>
    <r>
      <rPr>
        <sz val="12"/>
        <color theme="1"/>
        <rFont val="Calibri"/>
        <family val="2"/>
        <charset val="134"/>
        <scheme val="minor"/>
      </rPr>
      <t>/Easter</t>
    </r>
    <r>
      <rPr>
        <sz val="12"/>
        <color theme="1"/>
        <rFont val="Calibri"/>
        <family val="2"/>
        <charset val="134"/>
        <scheme val="minor"/>
      </rPr>
      <t xml:space="preserve"> Services</t>
    </r>
  </si>
  <si>
    <t>Fun Events</t>
  </si>
  <si>
    <t>Community Events</t>
  </si>
  <si>
    <t xml:space="preserve">Jewish Family Service </t>
  </si>
  <si>
    <r>
      <t>Ensemble</t>
    </r>
    <r>
      <rPr>
        <sz val="12"/>
        <color theme="1"/>
        <rFont val="Calibri"/>
        <family val="2"/>
        <charset val="134"/>
        <scheme val="minor"/>
      </rPr>
      <t xml:space="preserve"> Music</t>
    </r>
  </si>
  <si>
    <t>First Grade Bibles</t>
  </si>
  <si>
    <t>Contract Positions/Stipend Positions/Part-time hourly positions</t>
  </si>
  <si>
    <t>Salaries (incl. housing) for all Full-time staff and part-time ministerial staff</t>
  </si>
  <si>
    <t>Column1</t>
  </si>
  <si>
    <t>Hanna Massad (Jordan/Gaza/Syria)</t>
  </si>
  <si>
    <t>Metro Caring</t>
  </si>
  <si>
    <t>Denver Inner City Parish</t>
  </si>
  <si>
    <t>fixed expense</t>
  </si>
  <si>
    <t>Technology</t>
  </si>
  <si>
    <t>TOTAL EXPENSES</t>
  </si>
  <si>
    <t>TOTAL INCOME</t>
  </si>
  <si>
    <t>All Income Line Items</t>
  </si>
  <si>
    <t>INCOME</t>
  </si>
  <si>
    <t>Kentucky Circle Village</t>
  </si>
  <si>
    <t>The Interfaith Alliance of Colorado</t>
  </si>
  <si>
    <t>CALVARY MISSION ORGANIZATION - this money supports LOCAL &amp; NATIONAL missions</t>
  </si>
  <si>
    <t xml:space="preserve">Bootstraps &amp; Blessings </t>
  </si>
  <si>
    <t>NATIONAL MISSION PARTNER - Denominational Support</t>
  </si>
  <si>
    <t>NOTES</t>
  </si>
  <si>
    <t>Sound Supplies</t>
  </si>
  <si>
    <t>Linen cleaning</t>
  </si>
  <si>
    <t>Any ministry may use for unexpected expenses/events in consultation &amp; consensus with pastoral staff</t>
  </si>
  <si>
    <t xml:space="preserve">Writeoff for Unpaid Commitments </t>
  </si>
  <si>
    <t>Total Commitments</t>
  </si>
  <si>
    <t xml:space="preserve">Non Pledged Tithes and Offerings </t>
  </si>
  <si>
    <t>Graphics</t>
  </si>
  <si>
    <t>E-Volunteer Sign-up Tools</t>
  </si>
  <si>
    <t>Social Media</t>
  </si>
  <si>
    <t>Out of House Printing</t>
  </si>
  <si>
    <t>Calvary Story Videos</t>
  </si>
  <si>
    <t>Call-Em-All</t>
  </si>
  <si>
    <t>Peace, Justice and Mercy</t>
  </si>
  <si>
    <t>2017</t>
  </si>
  <si>
    <t>Proposed 2018</t>
  </si>
  <si>
    <t>Staff Appreciation</t>
  </si>
  <si>
    <t>Based on 2017 actuals</t>
  </si>
  <si>
    <t xml:space="preserve">GLOBAL MISSIONS - Congregational Missionary (meaning, congregation-wide awareness and support). </t>
  </si>
  <si>
    <t>LOCAL MISSION PARTNER - ABCRM (Calvary) Founding Partner Relationship</t>
  </si>
  <si>
    <t>The Industrial Areas Foundation of CO</t>
  </si>
  <si>
    <t xml:space="preserve">NATIONAL MISSION PARTNER - Denominational Support. The money is used to support the United Mission Fund of ABC-USA. </t>
  </si>
  <si>
    <t>ABC-USA: United Mission Fund</t>
  </si>
  <si>
    <t>CALVARY MISSION ORGANIZATION - Fund used to pay for on-site hosting expenses.</t>
  </si>
  <si>
    <t>CALVARY MISSION ORGANIZATION - funded through 100% of Safeway &amp; King Soopers Cards (in-kind donations through MMP offerings)</t>
  </si>
  <si>
    <t>CALVARY MISSION ORGANIZATION - funds used to support racial reconciliation and partnership work with New Hope Baptist Church</t>
  </si>
  <si>
    <t>MISSION RESPONSE</t>
  </si>
  <si>
    <t>Money to be used at discretion of Council for unanticipated mission needs that come up (natural disasters, special missionary requests, new partnerships, etc.)</t>
  </si>
  <si>
    <t>LOCAL MISSION PARTNER - Congregational Mission Partner Tier II (was a 2017 MMP)</t>
  </si>
  <si>
    <t>LOCAL MISSION PARTNER - Congregational Mission Partner Tier II (Advocacy) (was a 2017 MMP)</t>
  </si>
  <si>
    <t>$400 a tuning/once a quarter</t>
  </si>
  <si>
    <t>Organ Maintenance</t>
  </si>
  <si>
    <t>Worship Service Supplies</t>
  </si>
  <si>
    <t>Stocked up in 2016. Time to re-stock.</t>
  </si>
  <si>
    <t xml:space="preserve">Guest Preacher/Worship Leader Honorariums </t>
  </si>
  <si>
    <t>money for maintenance/new mics or hearing assistance devices as needed</t>
  </si>
  <si>
    <t xml:space="preserve">Media </t>
  </si>
  <si>
    <t>Work of the People Yearly Subscription (for Sacred Space Saturday Service)</t>
  </si>
  <si>
    <r>
      <rPr>
        <sz val="12"/>
        <color theme="1"/>
        <rFont val="Calibri"/>
        <family val="2"/>
        <charset val="134"/>
        <scheme val="minor"/>
      </rPr>
      <t>Sanctuary</t>
    </r>
    <r>
      <rPr>
        <sz val="12"/>
        <color theme="1"/>
        <rFont val="Calibri"/>
        <family val="2"/>
        <charset val="134"/>
        <scheme val="minor"/>
      </rPr>
      <t xml:space="preserve"> Cleaning, Upkeep, &amp; Organizational Supplies</t>
    </r>
  </si>
  <si>
    <t>Hanging of the Green</t>
  </si>
  <si>
    <t xml:space="preserve">Combined all previous line items for individual Sundays/Events: on-going worship supplies, altar displays, cloths, reader folders, Holy Week, Prayer Stations, Easter Sunday, Advent/Christmas, Sacred Space, Blessing of the Animals, CTCL, All Saints, Pentecost, Gathering Sunday,Healing &amp; Wholeness, Weddings, Baptisms, etc. </t>
  </si>
  <si>
    <t>Intergenerational Ministry</t>
  </si>
  <si>
    <t>Discipleship Partners</t>
  </si>
  <si>
    <t>Ministry Teams</t>
  </si>
  <si>
    <t>Funds to support minimal scholarships for those going on the intergenerational mission trip to Urban Mosaic (Mexico City) in 2018</t>
  </si>
  <si>
    <t>Intergenerational Mission Trip Scholarships</t>
  </si>
  <si>
    <t xml:space="preserve">Church School Curriculum </t>
  </si>
  <si>
    <t>Judson, Sparks, Augsburg Fortress</t>
  </si>
  <si>
    <t xml:space="preserve">Church School </t>
  </si>
  <si>
    <t>College Care Packages</t>
  </si>
  <si>
    <t>Youth Group (ABY)</t>
  </si>
  <si>
    <t xml:space="preserve">Background Checks </t>
  </si>
  <si>
    <t xml:space="preserve">Newborn Welcome Bags </t>
  </si>
  <si>
    <t>Tree of Hope &amp; Remembrance</t>
  </si>
  <si>
    <t>2 luncheons a year, mailings, gifts, other expenses, etc.</t>
  </si>
  <si>
    <t>Membership Ministry Team</t>
  </si>
  <si>
    <t xml:space="preserve">Hospital/Homebound Gifts </t>
  </si>
  <si>
    <t xml:space="preserve">New Ministry Team in 2018 </t>
  </si>
  <si>
    <t>Hospitality</t>
  </si>
  <si>
    <t>Coffee/Water Office Hospitality</t>
  </si>
  <si>
    <r>
      <t>Facebook promos</t>
    </r>
    <r>
      <rPr>
        <sz val="12"/>
        <color theme="1"/>
        <rFont val="Calibri"/>
        <family val="2"/>
        <charset val="134"/>
        <scheme val="minor"/>
      </rPr>
      <t>/boosts</t>
    </r>
  </si>
  <si>
    <r>
      <rPr>
        <sz val="12"/>
        <color theme="1"/>
        <rFont val="Calibri"/>
        <family val="2"/>
        <charset val="134"/>
        <scheme val="minor"/>
      </rPr>
      <t>Webcast</t>
    </r>
    <r>
      <rPr>
        <sz val="12"/>
        <color theme="1"/>
        <rFont val="Calibri"/>
        <family val="2"/>
        <charset val="134"/>
        <scheme val="minor"/>
      </rPr>
      <t xml:space="preserve"> Ministry </t>
    </r>
  </si>
  <si>
    <t>Give Aways</t>
  </si>
  <si>
    <t xml:space="preserve">2017 Projected </t>
  </si>
  <si>
    <t>2018 Projected</t>
  </si>
  <si>
    <t>Ordinary Income</t>
  </si>
  <si>
    <t>Commitment Cards</t>
  </si>
  <si>
    <t xml:space="preserve">Seasonal Gifts </t>
  </si>
  <si>
    <t xml:space="preserve">Supplies </t>
  </si>
  <si>
    <t>Crafts, Office, Diapers/Wipes, Cleaners</t>
  </si>
  <si>
    <t>Due to the fire we will need to do significant landscape changes to the exterior of our facility. The extra $5,000 will allow us to implement recommendations from the fire department and security/safety concerns.</t>
  </si>
  <si>
    <t>Includes Senior Pastor, Pastor, &amp; New Pastoral Position. Complies with 16% covenant of MMBB.</t>
  </si>
  <si>
    <t>Includes Senior Pastor, Pastor, &amp; New Pastoral Position. Reflects a 10% increase over 2017.</t>
  </si>
  <si>
    <t>8% of salaries</t>
  </si>
  <si>
    <t>Quarterly staff spiritual direction.</t>
  </si>
  <si>
    <t>Calvary Baptist/New Hope Baptist Partnership</t>
  </si>
  <si>
    <t xml:space="preserve">4 tunings at $90 for Sanctuary Piano ($90 a tuning) + 2 extra tunings (other tunings are paid by rentals now) </t>
  </si>
  <si>
    <r>
      <t>$300 for batteries; $600 for cables; $100 for dongles and adapters; $100 for mic windscreens</t>
    </r>
    <r>
      <rPr>
        <sz val="12"/>
        <color theme="1"/>
        <rFont val="Calibri"/>
        <family val="2"/>
        <charset val="134"/>
        <scheme val="minor"/>
      </rPr>
      <t>; $200 hearing assistance batteries; $150 for unexpected items</t>
    </r>
  </si>
  <si>
    <t xml:space="preserve">Staff Development </t>
  </si>
  <si>
    <t>Tom &amp; Terry Myers (Bulgaria)</t>
  </si>
  <si>
    <t>Lauran Bethell (Global Consultant: Human Trafficking)</t>
  </si>
  <si>
    <t>Joyce &amp; David Reed (IberoAmerica and the Caribbean)</t>
  </si>
  <si>
    <t>Jean-Luc Krieg (Mexico City)</t>
  </si>
  <si>
    <t>CALVARY MISSION ORGANIZATION - Has funds in a TRF (temporarily restricted fund)</t>
  </si>
  <si>
    <t xml:space="preserve">CALVARY MISSION ORGANIZATION - helps pay for booth at PRIDE parade </t>
  </si>
  <si>
    <t>Now in Worship Service Supplies.</t>
  </si>
  <si>
    <t>Candles</t>
  </si>
  <si>
    <t>New/replacement decorations &amp; storage containers for sanctuary and narthex and fellowship hall.</t>
  </si>
  <si>
    <t>Now in Worship Service Supplies</t>
  </si>
  <si>
    <t>Certificates, gifts, supplies, etc.</t>
  </si>
  <si>
    <r>
      <t>Ordinations</t>
    </r>
    <r>
      <rPr>
        <sz val="12"/>
        <color theme="1"/>
        <rFont val="Calibri"/>
        <family val="2"/>
        <charset val="134"/>
        <scheme val="minor"/>
      </rPr>
      <t xml:space="preserve"> + Special Blessings/Services/Rituals</t>
    </r>
  </si>
  <si>
    <t>Wax remover, wood cleaners, polishing cloths, etc. (Clergy robe &amp; stole drycleaning &amp; parament drycleaning just completed with fire insurance money)</t>
  </si>
  <si>
    <t>Funds needed to support growing number of teams</t>
  </si>
  <si>
    <t>Available for adult, youth, or children ($600 in 2017 was in "outreach and evangelism" - that line item has been removed)</t>
  </si>
  <si>
    <t>Books/curriculum</t>
  </si>
  <si>
    <t>Snacks, gas, materials</t>
  </si>
  <si>
    <t>$30 per background check. Updating of background checks and new volunteers/employees checks anticipated</t>
  </si>
  <si>
    <t>Books for the bereaved and other materials</t>
  </si>
  <si>
    <r>
      <rPr>
        <sz val="12"/>
        <color theme="1"/>
        <rFont val="Calibri"/>
        <family val="2"/>
        <charset val="134"/>
        <scheme val="minor"/>
      </rPr>
      <t>Ho</t>
    </r>
    <r>
      <rPr>
        <sz val="12"/>
        <color theme="1"/>
        <rFont val="Calibri"/>
        <family val="2"/>
        <charset val="134"/>
        <scheme val="minor"/>
      </rPr>
      <t>stess and reception supples</t>
    </r>
  </si>
  <si>
    <t>Now in Hospitality</t>
  </si>
  <si>
    <t xml:space="preserve">Now in Hospitality </t>
  </si>
  <si>
    <t>Ex: movie nights, game nights, etc.</t>
  </si>
  <si>
    <t>Detergent to wash reception linens</t>
  </si>
  <si>
    <r>
      <rPr>
        <sz val="12"/>
        <color theme="1"/>
        <rFont val="Calibri"/>
        <family val="2"/>
        <charset val="134"/>
        <scheme val="minor"/>
      </rPr>
      <t>B</t>
    </r>
    <r>
      <rPr>
        <sz val="12"/>
        <color theme="1"/>
        <rFont val="Calibri"/>
        <family val="2"/>
        <charset val="134"/>
        <scheme val="minor"/>
      </rPr>
      <t>asic mailchimp is free</t>
    </r>
  </si>
  <si>
    <t>Includes equipment upgrades and filming &amp; posting Sunday Sermons (boosting certain videos)</t>
  </si>
  <si>
    <t>Banners, local/neighborhood ads, etc.</t>
  </si>
  <si>
    <t>Logo give-aways for special events</t>
  </si>
  <si>
    <t>Risk Management</t>
  </si>
  <si>
    <t>Includes internet maintenance</t>
  </si>
  <si>
    <t>4% annual distribution of the entire fund (in 2017 it was $14,000)</t>
  </si>
  <si>
    <t>Building Usage Fees</t>
  </si>
  <si>
    <t>Includes non-pledged tithes and offerings, loose offerings, seasonal offerings (including regular &amp; recurring on-line gifts)</t>
  </si>
  <si>
    <t>NATIONAL MISSION PARTNER - Advocacy &amp; Resources (they send lots of free resources and give-away items for PRIDE parade booth, etc.)</t>
  </si>
  <si>
    <t>$160 would pay for 1-2 new resources per ministerial staff member</t>
  </si>
  <si>
    <t>Craft workshops, or other special events</t>
  </si>
  <si>
    <r>
      <t>Maintenance fees for Websanity</t>
    </r>
    <r>
      <rPr>
        <sz val="12"/>
        <color theme="1"/>
        <rFont val="Calibri"/>
        <family val="2"/>
        <charset val="134"/>
        <scheme val="minor"/>
      </rPr>
      <t xml:space="preserve"> + extra forms when needed</t>
    </r>
  </si>
  <si>
    <r>
      <t>G.P.S.</t>
    </r>
    <r>
      <rPr>
        <sz val="12"/>
        <color theme="1"/>
        <rFont val="Calibri"/>
        <family val="2"/>
        <charset val="134"/>
        <scheme val="minor"/>
      </rPr>
      <t>/Small Groups</t>
    </r>
  </si>
  <si>
    <t xml:space="preserve">Includes Operations &amp; Administrative Coordinator, Accountant, Sound Techs and Nursery Workers. Includes COLA increase for Operations &amp; Administrative Coordinator. </t>
  </si>
  <si>
    <t>Intergenerational Ministry includes the former categories of "Adult Faith Formation" ($2,000) and "Young Adult Ministry" ($2,100)</t>
  </si>
  <si>
    <t>Musicians</t>
  </si>
  <si>
    <t xml:space="preserve">Building Usage Income is in a restricted account for building mainteance &amp; upgrades. A designated amount of the total building usage income is allocated to Operating Budget to help pay for basic costs of renting the facility to outside groups. </t>
  </si>
  <si>
    <t>Internet upgrades, computer upgrades, database</t>
  </si>
  <si>
    <t>Includes 154 BELOVED 2017 Commitment Cards</t>
  </si>
  <si>
    <t>Cash Available</t>
  </si>
  <si>
    <t>Robo calls to congregation</t>
  </si>
  <si>
    <t>Printing for special events that can't be done "in-house"</t>
  </si>
  <si>
    <t>money for resources that new Pastor (who specializes in Communications) deems necessary</t>
  </si>
  <si>
    <t>Coffee, creamer, sugar, cups, napkins, coffee &amp; bottled water for office and meetings and small groups. (These items are now donated by various staff members and volunteers.)</t>
  </si>
  <si>
    <t>Food &amp; supplies for congregational meetings or all-church events/receptions (not counting memorial services)</t>
  </si>
  <si>
    <r>
      <rPr>
        <sz val="12"/>
        <color theme="1"/>
        <rFont val="Calibri"/>
        <family val="2"/>
        <charset val="134"/>
        <scheme val="minor"/>
      </rPr>
      <t>Items in packages, postage (donated by congregation members)</t>
    </r>
  </si>
  <si>
    <r>
      <rPr>
        <sz val="12"/>
        <color theme="1"/>
        <rFont val="Calibri"/>
        <family val="2"/>
        <charset val="134"/>
        <scheme val="minor"/>
      </rPr>
      <t>Cinging crosses, cards, communion, vases, etc. (pastors will donate)</t>
    </r>
  </si>
  <si>
    <r>
      <t>Hospitality items</t>
    </r>
    <r>
      <rPr>
        <sz val="12"/>
        <color theme="1"/>
        <rFont val="Calibri"/>
        <family val="2"/>
        <charset val="134"/>
        <scheme val="minor"/>
      </rPr>
      <t xml:space="preserve"> (pastors will donate)</t>
    </r>
  </si>
  <si>
    <t>Incorporated into Membership Ministry Team</t>
  </si>
  <si>
    <r>
      <t>VI</t>
    </r>
    <r>
      <rPr>
        <sz val="12"/>
        <color theme="1"/>
        <rFont val="Calibri"/>
        <family val="2"/>
        <charset val="134"/>
        <scheme val="minor"/>
      </rPr>
      <t xml:space="preserve">P/Lifeline Senior Ministry </t>
    </r>
  </si>
  <si>
    <t xml:space="preserve"> ornaments (will be donated)</t>
  </si>
  <si>
    <t>Fee/Cost of Materials Scholarships (participants will pay)</t>
  </si>
  <si>
    <t xml:space="preserve">cables/computers/projectors for worship </t>
  </si>
  <si>
    <t>Pays unpaid 'fees' for musicians and sound technicians for a family who cannot afford the fees. (Will find a donor if need arises)</t>
  </si>
  <si>
    <t>For all choirs/instrumental groups</t>
  </si>
  <si>
    <t>Includes interim organists &amp; musicians; money for periodic musicians  such as guest choir directors/accompanist/fill-in organists &amp; musicians for non-Sunday morning services; includes money for Saturday Sacred Space musicians; includes potential seasonal orchestra/singers for Christmas/Easter season ***Most musicians in 2017 were paid out of "Interim Staff Relations" budget in 2017, not out of the Music Budget, which is why there is such an increase.</t>
  </si>
  <si>
    <t>MMPs from 2017 were added to 2018 budget. ***The total does not include the four ABC offerings scheduled in 2018 (Jan - RMMO;  Mar - AFC; June - OGHS; Sept - WMO). It also does not include the Calvary Family Emergency TRF, Bootstraps &amp; Blessings TRF, or special missions giving from December Giving Tree.</t>
  </si>
  <si>
    <t>LOCAL MISSION PARTNER - Congregational Mission Partner</t>
  </si>
  <si>
    <t>LOCAL MISSION PARTNER - Congregational Mission Partner ($2,000 from Financial Plan toward $8,000 goal; others give specifically to help reach that goal)</t>
  </si>
  <si>
    <t>GLOBAL MISSIONS -  intergenerational trip to Urban Mosaico in summer 2018. Less than other GM's because it is a reconnecting of relationship.</t>
  </si>
  <si>
    <t xml:space="preserve">GLOBAL MISSIONS - Congregational Missionary (congregation-wide awareness and support because of trips to the Holy Land) </t>
  </si>
  <si>
    <t>Routine maintenance</t>
  </si>
  <si>
    <t xml:space="preserve">Includes Altitude Payroll, Security Services, Republic Services, LOGOS, Pest control, Zane Benefits, &amp; Church Network Membership fee. </t>
  </si>
  <si>
    <t>Includes Senior Pastor, Pastor, New Pastor Position, as well as Pastor Emerita/Pastoral Associate mileage</t>
  </si>
  <si>
    <t>Salaries for full-time and part-time ministerial staff (Senior Pastor, Pastor, Pastor Emerita, Interim Dir. of Music, Accompanist/Interim Music Coor., Children's Ministry Coor., Nursery Coor.) as well as new Pastoral Position and Director of Music and Accompanist/Organist position. Includes COLA increases for Senior Pastor &amp; Pastor, and Sept. 2018 tenure bonus for Senior Pastor.</t>
  </si>
  <si>
    <t>new area of ministry that will be generously supported by Bob Zeiler Memorial Funds ($500)</t>
  </si>
  <si>
    <t>Pays costs for event; allows for all money raised to be given to youth &amp; music; generously supported this year by Kelli Michel Memorial Funds ($1,000)</t>
  </si>
  <si>
    <t>$150 - generously supported by Kelli Michel Memorial Funds</t>
  </si>
  <si>
    <t>$200 - generously supported by Kelli Michel Memorial Funds</t>
  </si>
  <si>
    <t>$1,200 - generously supported by Kelli Michel Memorial Funds</t>
  </si>
  <si>
    <t>$500 - generously supported by Bill Russell Memorial Funds</t>
  </si>
  <si>
    <t>Retreat Costs &amp; Scholarships</t>
  </si>
  <si>
    <t>Scholarships generouslysupported by Bob Zeiler Memorial Funds ($1,500)</t>
  </si>
  <si>
    <t>Includes monies from company matches and designated memorial gifts &amp; TRFs for operating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</si>
</sst>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2" formatCode="_(&quot;$&quot;* #,##0_);_(&quot;$&quot;* \(#,##0\);_(&quot;$&quot;* &quot;-&quot;_);_(@_)"/>
    <numFmt numFmtId="43" formatCode="_(* #,##0.00_);_(* \(#,##0.00\);_(* &quot;-&quot;??_);_(@_)"/>
    <numFmt numFmtId="164" formatCode="&quot;$&quot;#,##0;[Red]\-&quot;$&quot;#,##0"/>
    <numFmt numFmtId="165" formatCode="_-&quot;$&quot;* #,##0.00_-;\-&quot;$&quot;* #,##0.00_-;_-&quot;$&quot;* &quot;-&quot;??_-;_-@_-"/>
    <numFmt numFmtId="166" formatCode="&quot;$&quot;#,##0;[Red]&quot;$&quot;#,##0"/>
  </numFmts>
  <fonts count="37" x14ac:knownFonts="1">
    <font>
      <sz val="12"/>
      <color indexed="63"/>
      <name val="Calibri"/>
      <scheme val="minor"/>
    </font>
    <font>
      <sz val="12"/>
      <color theme="1"/>
      <name val="Calibri"/>
      <family val="2"/>
      <charset val="134"/>
      <scheme val="minor"/>
    </font>
    <font>
      <sz val="12"/>
      <color theme="1"/>
      <name val="Calibri"/>
      <family val="2"/>
      <charset val="134"/>
      <scheme val="minor"/>
    </font>
    <font>
      <sz val="12"/>
      <color theme="1"/>
      <name val="Calibri"/>
      <family val="2"/>
      <charset val="134"/>
      <scheme val="minor"/>
    </font>
    <font>
      <sz val="12"/>
      <color theme="1"/>
      <name val="Calibri"/>
      <family val="2"/>
      <charset val="134"/>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5"/>
      <color theme="1" tint="0.24994659260841701"/>
      <name val="Calibri"/>
      <family val="2"/>
      <scheme val="minor"/>
    </font>
    <font>
      <sz val="8"/>
      <name val="Calibri"/>
      <family val="2"/>
      <scheme val="minor"/>
    </font>
    <font>
      <sz val="9"/>
      <color indexed="81"/>
      <name val="Geneva"/>
      <family val="2"/>
    </font>
    <font>
      <b/>
      <sz val="9"/>
      <color indexed="81"/>
      <name val="Geneva"/>
      <family val="2"/>
    </font>
    <font>
      <u/>
      <sz val="11"/>
      <color theme="10"/>
      <name val="Calibri"/>
      <family val="2"/>
      <scheme val="minor"/>
    </font>
    <font>
      <u/>
      <sz val="11"/>
      <color theme="11"/>
      <name val="Calibri"/>
      <family val="2"/>
      <scheme val="minor"/>
    </font>
    <font>
      <u/>
      <sz val="12"/>
      <color theme="10"/>
      <name val="Calibri"/>
      <family val="2"/>
      <scheme val="minor"/>
    </font>
    <font>
      <u/>
      <sz val="12"/>
      <color theme="11"/>
      <name val="Calibri"/>
      <family val="2"/>
      <scheme val="minor"/>
    </font>
    <font>
      <b/>
      <sz val="12"/>
      <color indexed="63"/>
      <name val="Calibri"/>
      <family val="2"/>
      <scheme val="minor"/>
    </font>
    <font>
      <b/>
      <sz val="20"/>
      <color theme="1" tint="0.24994659260841701"/>
      <name val="Calibri"/>
      <family val="2"/>
      <scheme val="minor"/>
    </font>
    <font>
      <sz val="12"/>
      <color indexed="63"/>
      <name val="Calibri"/>
      <family val="2"/>
      <scheme val="minor"/>
    </font>
    <font>
      <b/>
      <sz val="12"/>
      <color theme="1"/>
      <name val="Calibri"/>
      <family val="2"/>
      <scheme val="minor"/>
    </font>
    <font>
      <sz val="12"/>
      <name val="Calibri"/>
      <family val="2"/>
      <scheme val="minor"/>
    </font>
    <font>
      <b/>
      <sz val="12"/>
      <color rgb="FF000000"/>
      <name val="Calibri"/>
      <family val="2"/>
      <scheme val="minor"/>
    </font>
    <font>
      <sz val="12"/>
      <color rgb="FF000000"/>
      <name val="Calibri"/>
      <family val="2"/>
      <scheme val="minor"/>
    </font>
    <font>
      <sz val="12"/>
      <color rgb="FF333333"/>
      <name val="Calibri"/>
      <family val="2"/>
      <scheme val="minor"/>
    </font>
    <font>
      <sz val="12"/>
      <color rgb="FF9C0006"/>
      <name val="Calibri"/>
      <family val="2"/>
      <scheme val="minor"/>
    </font>
    <font>
      <sz val="12"/>
      <color rgb="FFFF0000"/>
      <name val="Calibri"/>
      <family val="2"/>
      <scheme val="minor"/>
    </font>
    <font>
      <b/>
      <sz val="12"/>
      <name val="Calibri"/>
      <family val="2"/>
      <scheme val="minor"/>
    </font>
    <font>
      <sz val="12"/>
      <color theme="0"/>
      <name val="Calibri"/>
      <family val="2"/>
      <scheme val="minor"/>
    </font>
    <font>
      <b/>
      <sz val="12"/>
      <color rgb="FF3F3F3F"/>
      <name val="Calibri"/>
      <family val="2"/>
      <scheme val="minor"/>
    </font>
  </fonts>
  <fills count="29">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tint="0.79998168889431442"/>
        <bgColor indexed="64"/>
      </patternFill>
    </fill>
    <fill>
      <patternFill patternType="solid">
        <fgColor rgb="FFF2DCDB"/>
        <bgColor rgb="FF000000"/>
      </patternFill>
    </fill>
    <fill>
      <patternFill patternType="solid">
        <fgColor rgb="FFE4DFEC"/>
        <bgColor rgb="FF000000"/>
      </patternFill>
    </fill>
    <fill>
      <patternFill patternType="solid">
        <fgColor rgb="FFB1A0C7"/>
        <bgColor rgb="FF000000"/>
      </patternFill>
    </fill>
    <fill>
      <patternFill patternType="solid">
        <fgColor rgb="FFFFC7CE"/>
      </patternFill>
    </fill>
    <fill>
      <patternFill patternType="solid">
        <fgColor rgb="FFFFFFCC"/>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5" tint="0.79998168889431442"/>
        <bgColor rgb="FF000000"/>
      </patternFill>
    </fill>
    <fill>
      <patternFill patternType="solid">
        <fgColor theme="7" tint="0.59999389629810485"/>
        <bgColor rgb="FF000000"/>
      </patternFill>
    </fill>
    <fill>
      <patternFill patternType="solid">
        <fgColor rgb="FFFFFF66"/>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2F2F2"/>
        <bgColor rgb="FF000000"/>
      </patternFill>
    </fill>
    <fill>
      <patternFill patternType="solid">
        <fgColor rgb="FFCCFF66"/>
        <bgColor indexed="64"/>
      </patternFill>
    </fill>
    <fill>
      <patternFill patternType="solid">
        <fgColor theme="7" tint="0.79998168889431442"/>
        <bgColor rgb="FF000000"/>
      </patternFill>
    </fill>
    <fill>
      <patternFill patternType="solid">
        <fgColor rgb="FFFFFECF"/>
        <bgColor indexed="64"/>
      </patternFill>
    </fill>
  </fills>
  <borders count="32">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rgb="FF3F3F3F"/>
      </left>
      <right style="thin">
        <color rgb="FF3F3F3F"/>
      </right>
      <top style="thin">
        <color rgb="FF3F3F3F"/>
      </top>
      <bottom style="thin">
        <color rgb="FF3F3F3F"/>
      </bottom>
      <diagonal/>
    </border>
  </borders>
  <cellStyleXfs count="53">
    <xf numFmtId="0" fontId="0" fillId="0" borderId="0"/>
    <xf numFmtId="0" fontId="16" fillId="0" borderId="1" applyNumberFormat="0" applyFill="0" applyProtection="0">
      <alignment horizontal="left"/>
    </xf>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5" fillId="2"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9" fontId="26" fillId="0" borderId="0" applyFont="0" applyFill="0" applyBorder="0" applyAlignment="0" applyProtection="0"/>
    <xf numFmtId="0" fontId="32" fillId="8" borderId="0" applyNumberFormat="0" applyBorder="0" applyAlignment="0" applyProtection="0"/>
    <xf numFmtId="0" fontId="26" fillId="9" borderId="9" applyNumberFormat="0" applyFont="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165" fontId="26"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cellStyleXfs>
  <cellXfs count="432">
    <xf numFmtId="0" fontId="0" fillId="0" borderId="0" xfId="0"/>
    <xf numFmtId="0" fontId="0" fillId="0" borderId="0" xfId="0" applyBorder="1"/>
    <xf numFmtId="0" fontId="0" fillId="0" borderId="0" xfId="0" applyBorder="1" applyAlignment="1">
      <alignment horizontal="center" vertical="center"/>
    </xf>
    <xf numFmtId="0" fontId="16" fillId="0" borderId="1" xfId="1">
      <alignment horizontal="left"/>
    </xf>
    <xf numFmtId="0" fontId="16" fillId="0" borderId="1" xfId="1" applyAlignment="1">
      <alignment horizontal="center" vertical="center"/>
    </xf>
    <xf numFmtId="0" fontId="16" fillId="0" borderId="1" xfId="1" applyAlignment="1">
      <alignment vertical="center" wrapText="1"/>
    </xf>
    <xf numFmtId="0" fontId="0" fillId="0" borderId="2" xfId="0" applyBorder="1"/>
    <xf numFmtId="0" fontId="0" fillId="0" borderId="3" xfId="0" applyBorder="1" applyAlignment="1"/>
    <xf numFmtId="0" fontId="0" fillId="0" borderId="3" xfId="0" applyBorder="1"/>
    <xf numFmtId="0" fontId="0" fillId="0" borderId="4" xfId="0" applyBorder="1"/>
    <xf numFmtId="0" fontId="0" fillId="0" borderId="5" xfId="0" applyBorder="1"/>
    <xf numFmtId="0" fontId="0" fillId="0" borderId="6" xfId="0" applyBorder="1"/>
    <xf numFmtId="6" fontId="0" fillId="0" borderId="0" xfId="0" applyNumberFormat="1" applyBorder="1"/>
    <xf numFmtId="0" fontId="0" fillId="0" borderId="7" xfId="0" applyBorder="1"/>
    <xf numFmtId="6" fontId="0" fillId="0" borderId="1" xfId="0" applyNumberFormat="1" applyBorder="1"/>
    <xf numFmtId="0" fontId="0" fillId="0" borderId="1" xfId="0" applyBorder="1"/>
    <xf numFmtId="0" fontId="0" fillId="0" borderId="8" xfId="0" applyBorder="1"/>
    <xf numFmtId="0" fontId="16" fillId="0" borderId="0" xfId="1" applyBorder="1" applyAlignment="1">
      <alignment vertical="center" wrapText="1"/>
    </xf>
    <xf numFmtId="6" fontId="0" fillId="0" borderId="0" xfId="0" applyNumberFormat="1" applyFont="1" applyBorder="1"/>
    <xf numFmtId="6" fontId="24" fillId="0" borderId="0" xfId="0" applyNumberFormat="1" applyFont="1" applyBorder="1"/>
    <xf numFmtId="0" fontId="25" fillId="0" borderId="1" xfId="1" applyFont="1" applyAlignment="1">
      <alignment horizontal="left" vertical="center"/>
    </xf>
    <xf numFmtId="0" fontId="0" fillId="0" borderId="10" xfId="0" applyFont="1" applyBorder="1" applyAlignment="1">
      <alignment horizontal="left" wrapText="1"/>
    </xf>
    <xf numFmtId="0" fontId="0" fillId="0" borderId="10" xfId="0" applyBorder="1" applyAlignment="1">
      <alignment horizontal="left" wrapText="1"/>
    </xf>
    <xf numFmtId="0" fontId="0" fillId="0" borderId="10" xfId="0" applyFill="1" applyBorder="1" applyAlignment="1">
      <alignment horizontal="left" wrapText="1"/>
    </xf>
    <xf numFmtId="0" fontId="14" fillId="4" borderId="10" xfId="12" applyFont="1" applyFill="1" applyBorder="1" applyAlignment="1">
      <alignment wrapText="1"/>
    </xf>
    <xf numFmtId="6" fontId="0" fillId="4" borderId="10" xfId="0" applyNumberFormat="1" applyFill="1" applyBorder="1" applyAlignment="1">
      <alignment wrapText="1"/>
    </xf>
    <xf numFmtId="0" fontId="0" fillId="0" borderId="10" xfId="0" applyFill="1" applyBorder="1" applyAlignment="1">
      <alignment wrapText="1"/>
    </xf>
    <xf numFmtId="0" fontId="0" fillId="4" borderId="10" xfId="0" applyFill="1" applyBorder="1" applyAlignment="1">
      <alignment wrapText="1"/>
    </xf>
    <xf numFmtId="0" fontId="24" fillId="0" borderId="10" xfId="0" applyFont="1" applyFill="1" applyBorder="1" applyAlignment="1">
      <alignment wrapText="1"/>
    </xf>
    <xf numFmtId="0" fontId="30" fillId="5" borderId="10" xfId="0" applyFont="1" applyFill="1" applyBorder="1" applyAlignment="1">
      <alignment wrapText="1"/>
    </xf>
    <xf numFmtId="6" fontId="30" fillId="5" borderId="10" xfId="0" applyNumberFormat="1" applyFont="1" applyFill="1" applyBorder="1" applyAlignment="1">
      <alignment wrapText="1"/>
    </xf>
    <xf numFmtId="6" fontId="31" fillId="5" borderId="10" xfId="0" applyNumberFormat="1" applyFont="1" applyFill="1" applyBorder="1" applyAlignment="1">
      <alignment wrapText="1"/>
    </xf>
    <xf numFmtId="0" fontId="28" fillId="0" borderId="10" xfId="0" applyFont="1" applyFill="1" applyBorder="1" applyAlignment="1">
      <alignment wrapText="1"/>
    </xf>
    <xf numFmtId="0" fontId="28" fillId="3" borderId="10" xfId="0" applyFont="1" applyFill="1" applyBorder="1" applyAlignment="1">
      <alignment wrapText="1"/>
    </xf>
    <xf numFmtId="0" fontId="0" fillId="0" borderId="10" xfId="0" applyBorder="1" applyAlignment="1">
      <alignment wrapText="1"/>
    </xf>
    <xf numFmtId="6" fontId="31" fillId="18" borderId="10" xfId="0" applyNumberFormat="1" applyFont="1" applyFill="1" applyBorder="1" applyAlignment="1">
      <alignment wrapText="1"/>
    </xf>
    <xf numFmtId="0" fontId="0" fillId="0" borderId="10" xfId="0" applyFont="1" applyBorder="1"/>
    <xf numFmtId="0" fontId="30" fillId="6" borderId="10" xfId="0" applyFont="1" applyFill="1" applyBorder="1" applyAlignment="1">
      <alignment wrapText="1"/>
    </xf>
    <xf numFmtId="6" fontId="31" fillId="6" borderId="10" xfId="0" applyNumberFormat="1" applyFont="1" applyFill="1" applyBorder="1" applyAlignment="1">
      <alignment wrapText="1"/>
    </xf>
    <xf numFmtId="6" fontId="31" fillId="19" borderId="10" xfId="0" applyNumberFormat="1" applyFont="1" applyFill="1" applyBorder="1" applyAlignment="1">
      <alignment wrapText="1"/>
    </xf>
    <xf numFmtId="6" fontId="0" fillId="17" borderId="10" xfId="0" applyNumberFormat="1" applyFont="1" applyFill="1" applyBorder="1" applyAlignment="1">
      <alignment wrapText="1"/>
    </xf>
    <xf numFmtId="0" fontId="0" fillId="20" borderId="10" xfId="0" applyFill="1" applyBorder="1" applyAlignment="1">
      <alignment wrapText="1"/>
    </xf>
    <xf numFmtId="6" fontId="0" fillId="0" borderId="10" xfId="0" applyNumberFormat="1" applyBorder="1" applyAlignment="1">
      <alignment wrapText="1"/>
    </xf>
    <xf numFmtId="0" fontId="15" fillId="0" borderId="10" xfId="12" applyFill="1" applyBorder="1" applyAlignment="1">
      <alignment wrapText="1"/>
    </xf>
    <xf numFmtId="0" fontId="12" fillId="0" borderId="10" xfId="37" applyFill="1" applyBorder="1" applyAlignment="1">
      <alignment wrapText="1"/>
    </xf>
    <xf numFmtId="0" fontId="24" fillId="0" borderId="10" xfId="0" applyFont="1" applyBorder="1" applyAlignment="1">
      <alignment wrapText="1"/>
    </xf>
    <xf numFmtId="0" fontId="0" fillId="0" borderId="10" xfId="0" applyFont="1" applyBorder="1" applyAlignment="1">
      <alignment wrapText="1"/>
    </xf>
    <xf numFmtId="6" fontId="24" fillId="0" borderId="10" xfId="0" applyNumberFormat="1" applyFont="1" applyBorder="1" applyAlignment="1">
      <alignment wrapText="1"/>
    </xf>
    <xf numFmtId="0" fontId="24" fillId="15" borderId="10" xfId="0" applyFont="1" applyFill="1" applyBorder="1" applyAlignment="1">
      <alignment wrapText="1"/>
    </xf>
    <xf numFmtId="0" fontId="24" fillId="20" borderId="10" xfId="0" applyFont="1" applyFill="1" applyBorder="1" applyAlignment="1">
      <alignment wrapText="1"/>
    </xf>
    <xf numFmtId="0" fontId="0" fillId="0" borderId="12" xfId="0" applyBorder="1" applyAlignment="1">
      <alignment horizontal="left" wrapText="1"/>
    </xf>
    <xf numFmtId="0" fontId="15" fillId="4" borderId="12" xfId="12" applyFill="1" applyBorder="1" applyAlignment="1">
      <alignment wrapText="1"/>
    </xf>
    <xf numFmtId="0" fontId="13" fillId="4" borderId="12" xfId="12" applyFont="1" applyFill="1" applyBorder="1" applyAlignment="1">
      <alignment wrapText="1"/>
    </xf>
    <xf numFmtId="0" fontId="30" fillId="5" borderId="12" xfId="0" applyFont="1" applyFill="1" applyBorder="1" applyAlignment="1">
      <alignment wrapText="1"/>
    </xf>
    <xf numFmtId="0" fontId="0" fillId="0" borderId="12" xfId="0" applyBorder="1" applyAlignment="1">
      <alignment wrapText="1"/>
    </xf>
    <xf numFmtId="0" fontId="30" fillId="6" borderId="12" xfId="0" applyFont="1" applyFill="1" applyBorder="1" applyAlignment="1">
      <alignment wrapText="1"/>
    </xf>
    <xf numFmtId="0" fontId="24" fillId="0" borderId="12" xfId="0" applyFont="1" applyBorder="1" applyAlignment="1">
      <alignment wrapText="1"/>
    </xf>
    <xf numFmtId="6" fontId="31" fillId="5" borderId="13" xfId="0" applyNumberFormat="1" applyFont="1" applyFill="1" applyBorder="1" applyAlignment="1">
      <alignment wrapText="1"/>
    </xf>
    <xf numFmtId="164" fontId="30" fillId="5" borderId="13" xfId="0" applyNumberFormat="1" applyFont="1" applyFill="1" applyBorder="1" applyAlignment="1">
      <alignment horizontal="right" wrapText="1"/>
    </xf>
    <xf numFmtId="164" fontId="31" fillId="5" borderId="13" xfId="0" applyNumberFormat="1" applyFont="1" applyFill="1" applyBorder="1" applyAlignment="1">
      <alignment horizontal="right" wrapText="1"/>
    </xf>
    <xf numFmtId="42" fontId="0" fillId="0" borderId="13" xfId="0" applyNumberFormat="1" applyBorder="1" applyAlignment="1">
      <alignment wrapText="1"/>
    </xf>
    <xf numFmtId="6" fontId="31" fillId="6" borderId="13" xfId="0" applyNumberFormat="1" applyFont="1" applyFill="1" applyBorder="1" applyAlignment="1">
      <alignment wrapText="1"/>
    </xf>
    <xf numFmtId="164" fontId="0" fillId="0" borderId="13" xfId="42" applyNumberFormat="1" applyFont="1" applyBorder="1" applyAlignment="1">
      <alignment horizontal="right" wrapText="1"/>
    </xf>
    <xf numFmtId="6" fontId="33" fillId="0" borderId="13" xfId="0" applyNumberFormat="1" applyFont="1" applyBorder="1" applyAlignment="1">
      <alignment wrapText="1"/>
    </xf>
    <xf numFmtId="42" fontId="24" fillId="0" borderId="13" xfId="0" applyNumberFormat="1" applyFont="1" applyBorder="1" applyAlignment="1">
      <alignment wrapText="1"/>
    </xf>
    <xf numFmtId="6" fontId="15" fillId="4" borderId="14" xfId="12" applyNumberFormat="1" applyFill="1" applyBorder="1" applyAlignment="1">
      <alignment wrapText="1"/>
    </xf>
    <xf numFmtId="6" fontId="30" fillId="5" borderId="14" xfId="0" applyNumberFormat="1" applyFont="1" applyFill="1" applyBorder="1" applyAlignment="1">
      <alignment wrapText="1"/>
    </xf>
    <xf numFmtId="0" fontId="0" fillId="0" borderId="14" xfId="0" applyBorder="1" applyAlignment="1">
      <alignment wrapText="1"/>
    </xf>
    <xf numFmtId="6" fontId="30" fillId="6" borderId="14" xfId="0" applyNumberFormat="1" applyFont="1" applyFill="1" applyBorder="1" applyAlignment="1">
      <alignment wrapText="1"/>
    </xf>
    <xf numFmtId="6" fontId="0" fillId="0" borderId="14" xfId="0" applyNumberFormat="1" applyBorder="1" applyAlignment="1">
      <alignment wrapText="1"/>
    </xf>
    <xf numFmtId="6" fontId="24" fillId="0" borderId="14" xfId="0" applyNumberFormat="1" applyFont="1" applyBorder="1" applyAlignment="1">
      <alignment wrapText="1"/>
    </xf>
    <xf numFmtId="6" fontId="27" fillId="4" borderId="11" xfId="12" applyNumberFormat="1" applyFont="1" applyFill="1" applyBorder="1" applyAlignment="1">
      <alignment wrapText="1"/>
    </xf>
    <xf numFmtId="0" fontId="0" fillId="0" borderId="16" xfId="0" applyBorder="1" applyAlignment="1">
      <alignment wrapText="1"/>
    </xf>
    <xf numFmtId="6" fontId="29" fillId="5" borderId="11" xfId="0" applyNumberFormat="1" applyFont="1" applyFill="1" applyBorder="1" applyAlignment="1">
      <alignment wrapText="1"/>
    </xf>
    <xf numFmtId="6" fontId="29" fillId="7" borderId="11" xfId="0" applyNumberFormat="1" applyFont="1" applyFill="1" applyBorder="1" applyAlignment="1">
      <alignment wrapText="1"/>
    </xf>
    <xf numFmtId="6" fontId="0" fillId="3" borderId="16" xfId="0" applyNumberFormat="1" applyFont="1" applyFill="1" applyBorder="1" applyAlignment="1">
      <alignment wrapText="1"/>
    </xf>
    <xf numFmtId="6" fontId="0" fillId="3" borderId="16" xfId="0" applyNumberFormat="1" applyFill="1" applyBorder="1" applyAlignment="1">
      <alignment wrapText="1"/>
    </xf>
    <xf numFmtId="6" fontId="0" fillId="0" borderId="16" xfId="0" applyNumberFormat="1" applyFill="1" applyBorder="1" applyAlignment="1">
      <alignment wrapText="1"/>
    </xf>
    <xf numFmtId="0" fontId="0" fillId="3" borderId="17" xfId="0" applyFill="1" applyBorder="1"/>
    <xf numFmtId="6" fontId="0" fillId="0" borderId="16" xfId="0" applyNumberFormat="1" applyBorder="1" applyAlignment="1">
      <alignment wrapText="1"/>
    </xf>
    <xf numFmtId="3" fontId="24" fillId="15" borderId="11" xfId="0" applyNumberFormat="1" applyFont="1" applyFill="1" applyBorder="1"/>
    <xf numFmtId="6" fontId="0" fillId="0" borderId="15" xfId="0" applyNumberFormat="1" applyBorder="1" applyAlignment="1">
      <alignment wrapText="1"/>
    </xf>
    <xf numFmtId="6" fontId="24" fillId="15" borderId="11" xfId="0" applyNumberFormat="1" applyFont="1" applyFill="1" applyBorder="1" applyAlignment="1">
      <alignment wrapText="1"/>
    </xf>
    <xf numFmtId="6" fontId="24" fillId="0" borderId="17" xfId="0" applyNumberFormat="1" applyFont="1" applyBorder="1" applyAlignment="1">
      <alignment wrapText="1"/>
    </xf>
    <xf numFmtId="0" fontId="24" fillId="0" borderId="18" xfId="0" applyFont="1" applyFill="1" applyBorder="1" applyAlignment="1">
      <alignment wrapText="1"/>
    </xf>
    <xf numFmtId="0" fontId="0" fillId="0" borderId="18" xfId="0" applyFill="1" applyBorder="1" applyAlignment="1">
      <alignment wrapText="1"/>
    </xf>
    <xf numFmtId="0" fontId="0" fillId="0" borderId="21" xfId="0" applyFill="1" applyBorder="1" applyAlignment="1">
      <alignment wrapText="1"/>
    </xf>
    <xf numFmtId="0" fontId="0" fillId="0" borderId="21" xfId="0" applyBorder="1" applyAlignment="1">
      <alignment wrapText="1"/>
    </xf>
    <xf numFmtId="0" fontId="15" fillId="0" borderId="21" xfId="12" applyFill="1" applyBorder="1" applyAlignment="1">
      <alignment wrapText="1"/>
    </xf>
    <xf numFmtId="0" fontId="15" fillId="4" borderId="21" xfId="12" applyFill="1" applyBorder="1" applyAlignment="1">
      <alignment wrapText="1"/>
    </xf>
    <xf numFmtId="0" fontId="12" fillId="0" borderId="21" xfId="37" applyFill="1" applyBorder="1" applyAlignment="1">
      <alignment wrapText="1"/>
    </xf>
    <xf numFmtId="0" fontId="12" fillId="14" borderId="21" xfId="37" applyFill="1" applyBorder="1" applyAlignment="1">
      <alignment wrapText="1"/>
    </xf>
    <xf numFmtId="0" fontId="0" fillId="16" borderId="24" xfId="0" applyFont="1" applyFill="1" applyBorder="1" applyAlignment="1">
      <alignment wrapText="1"/>
    </xf>
    <xf numFmtId="0" fontId="24" fillId="0" borderId="24" xfId="0" applyFont="1" applyFill="1" applyBorder="1" applyAlignment="1">
      <alignment wrapText="1"/>
    </xf>
    <xf numFmtId="0" fontId="24" fillId="0" borderId="24" xfId="0" applyFont="1" applyBorder="1" applyAlignment="1">
      <alignment wrapText="1"/>
    </xf>
    <xf numFmtId="0" fontId="0" fillId="0" borderId="21" xfId="0" applyFont="1" applyBorder="1" applyAlignment="1">
      <alignment wrapText="1"/>
    </xf>
    <xf numFmtId="0" fontId="0" fillId="0" borderId="22" xfId="0" applyBorder="1" applyAlignment="1">
      <alignment wrapText="1"/>
    </xf>
    <xf numFmtId="42" fontId="0" fillId="0" borderId="23" xfId="0" applyNumberFormat="1" applyBorder="1" applyAlignment="1">
      <alignment wrapText="1"/>
    </xf>
    <xf numFmtId="6" fontId="0" fillId="0" borderId="21" xfId="0" applyNumberFormat="1" applyBorder="1" applyAlignment="1">
      <alignment wrapText="1"/>
    </xf>
    <xf numFmtId="0" fontId="27" fillId="4" borderId="27" xfId="12" applyFont="1" applyFill="1" applyBorder="1" applyAlignment="1">
      <alignment wrapText="1"/>
    </xf>
    <xf numFmtId="0" fontId="27" fillId="4" borderId="28" xfId="12" applyFont="1" applyFill="1" applyBorder="1" applyAlignment="1">
      <alignment wrapText="1"/>
    </xf>
    <xf numFmtId="6" fontId="24" fillId="4" borderId="30" xfId="0" applyNumberFormat="1" applyFont="1" applyFill="1" applyBorder="1" applyAlignment="1">
      <alignment wrapText="1"/>
    </xf>
    <xf numFmtId="9" fontId="24" fillId="4" borderId="30" xfId="31" applyFont="1" applyFill="1" applyBorder="1" applyAlignment="1">
      <alignment horizontal="left" wrapText="1"/>
    </xf>
    <xf numFmtId="0" fontId="24" fillId="0" borderId="30" xfId="0" applyFont="1" applyFill="1" applyBorder="1" applyAlignment="1">
      <alignment wrapText="1"/>
    </xf>
    <xf numFmtId="0" fontId="24" fillId="4" borderId="30" xfId="0" applyFont="1" applyFill="1" applyBorder="1" applyAlignment="1">
      <alignment wrapText="1"/>
    </xf>
    <xf numFmtId="0" fontId="0" fillId="0" borderId="21" xfId="0" applyFont="1" applyBorder="1"/>
    <xf numFmtId="0" fontId="29" fillId="5" borderId="27" xfId="0" applyFont="1" applyFill="1" applyBorder="1" applyAlignment="1">
      <alignment wrapText="1"/>
    </xf>
    <xf numFmtId="0" fontId="29" fillId="5" borderId="28" xfId="0" applyFont="1" applyFill="1" applyBorder="1" applyAlignment="1">
      <alignment wrapText="1"/>
    </xf>
    <xf numFmtId="164" fontId="29" fillId="5" borderId="29" xfId="0" applyNumberFormat="1" applyFont="1" applyFill="1" applyBorder="1" applyAlignment="1">
      <alignment wrapText="1"/>
    </xf>
    <xf numFmtId="6" fontId="29" fillId="5" borderId="30" xfId="0" applyNumberFormat="1" applyFont="1" applyFill="1" applyBorder="1" applyAlignment="1">
      <alignment wrapText="1"/>
    </xf>
    <xf numFmtId="0" fontId="0" fillId="0" borderId="30" xfId="0" applyFill="1" applyBorder="1" applyAlignment="1">
      <alignment wrapText="1"/>
    </xf>
    <xf numFmtId="0" fontId="0" fillId="0" borderId="30" xfId="0" applyBorder="1" applyAlignment="1">
      <alignment wrapText="1"/>
    </xf>
    <xf numFmtId="0" fontId="29" fillId="7" borderId="27" xfId="0" applyFont="1" applyFill="1" applyBorder="1" applyAlignment="1">
      <alignment wrapText="1"/>
    </xf>
    <xf numFmtId="0" fontId="29" fillId="7" borderId="28" xfId="0" applyFont="1" applyFill="1" applyBorder="1" applyAlignment="1">
      <alignment wrapText="1"/>
    </xf>
    <xf numFmtId="6" fontId="29" fillId="7" borderId="29" xfId="0" applyNumberFormat="1" applyFont="1" applyFill="1" applyBorder="1" applyAlignment="1">
      <alignment wrapText="1"/>
    </xf>
    <xf numFmtId="6" fontId="29" fillId="7" borderId="30" xfId="0" applyNumberFormat="1" applyFont="1" applyFill="1" applyBorder="1" applyAlignment="1">
      <alignment wrapText="1"/>
    </xf>
    <xf numFmtId="9" fontId="30" fillId="7" borderId="30" xfId="0" applyNumberFormat="1" applyFont="1" applyFill="1" applyBorder="1" applyAlignment="1">
      <alignment horizontal="left" wrapText="1"/>
    </xf>
    <xf numFmtId="0" fontId="12" fillId="3" borderId="21" xfId="0" applyFont="1" applyFill="1" applyBorder="1" applyAlignment="1">
      <alignment wrapText="1"/>
    </xf>
    <xf numFmtId="0" fontId="12" fillId="3" borderId="22" xfId="0" applyFont="1" applyFill="1" applyBorder="1" applyAlignment="1">
      <alignment wrapText="1"/>
    </xf>
    <xf numFmtId="6" fontId="0" fillId="3" borderId="21" xfId="0" applyNumberFormat="1" applyFont="1" applyFill="1" applyBorder="1" applyAlignment="1">
      <alignment wrapText="1"/>
    </xf>
    <xf numFmtId="6" fontId="0" fillId="3" borderId="21" xfId="0" applyNumberFormat="1" applyFont="1" applyFill="1" applyBorder="1" applyAlignment="1">
      <alignment horizontal="left" wrapText="1"/>
    </xf>
    <xf numFmtId="42" fontId="28" fillId="3" borderId="23" xfId="0" applyNumberFormat="1" applyFont="1" applyFill="1" applyBorder="1" applyAlignment="1">
      <alignment wrapText="1"/>
    </xf>
    <xf numFmtId="6" fontId="28" fillId="3" borderId="21" xfId="0" applyNumberFormat="1" applyFont="1" applyFill="1" applyBorder="1" applyAlignment="1">
      <alignment wrapText="1"/>
    </xf>
    <xf numFmtId="0" fontId="0" fillId="0" borderId="21" xfId="0" applyFont="1" applyFill="1" applyBorder="1" applyAlignment="1">
      <alignment wrapText="1"/>
    </xf>
    <xf numFmtId="0" fontId="0" fillId="0" borderId="22" xfId="0" applyFill="1" applyBorder="1" applyAlignment="1">
      <alignment wrapText="1"/>
    </xf>
    <xf numFmtId="42" fontId="0" fillId="0" borderId="23" xfId="0" applyNumberFormat="1" applyFill="1" applyBorder="1" applyAlignment="1">
      <alignment wrapText="1"/>
    </xf>
    <xf numFmtId="6" fontId="0" fillId="0" borderId="21" xfId="0" applyNumberFormat="1" applyFill="1" applyBorder="1" applyAlignment="1">
      <alignment wrapText="1"/>
    </xf>
    <xf numFmtId="0" fontId="27" fillId="0" borderId="18" xfId="37" applyFont="1" applyFill="1" applyBorder="1" applyAlignment="1">
      <alignment wrapText="1"/>
    </xf>
    <xf numFmtId="0" fontId="0" fillId="3" borderId="21" xfId="0" applyFont="1" applyFill="1" applyBorder="1" applyAlignment="1">
      <alignment wrapText="1"/>
    </xf>
    <xf numFmtId="0" fontId="0" fillId="3" borderId="22" xfId="0" applyFill="1" applyBorder="1" applyAlignment="1">
      <alignment wrapText="1"/>
    </xf>
    <xf numFmtId="42" fontId="12" fillId="3" borderId="23" xfId="37" applyNumberFormat="1" applyFill="1" applyBorder="1" applyAlignment="1">
      <alignment wrapText="1"/>
    </xf>
    <xf numFmtId="6" fontId="12" fillId="3" borderId="21" xfId="37" applyNumberFormat="1" applyFill="1" applyBorder="1" applyAlignment="1">
      <alignment wrapText="1"/>
    </xf>
    <xf numFmtId="0" fontId="12" fillId="0" borderId="30" xfId="37" applyFill="1" applyBorder="1" applyAlignment="1">
      <alignment wrapText="1"/>
    </xf>
    <xf numFmtId="0" fontId="0" fillId="0" borderId="19" xfId="0" applyBorder="1" applyAlignment="1">
      <alignment wrapText="1"/>
    </xf>
    <xf numFmtId="42" fontId="0" fillId="0" borderId="20" xfId="0" applyNumberFormat="1" applyBorder="1" applyAlignment="1">
      <alignment wrapText="1"/>
    </xf>
    <xf numFmtId="0" fontId="24" fillId="0" borderId="18" xfId="0" applyFont="1" applyBorder="1" applyAlignment="1">
      <alignment wrapText="1"/>
    </xf>
    <xf numFmtId="0" fontId="24" fillId="0" borderId="22" xfId="0" applyFont="1" applyBorder="1" applyAlignment="1">
      <alignment wrapText="1"/>
    </xf>
    <xf numFmtId="6" fontId="24" fillId="0" borderId="21" xfId="0" applyNumberFormat="1" applyFont="1" applyBorder="1" applyAlignment="1">
      <alignment wrapText="1"/>
    </xf>
    <xf numFmtId="0" fontId="24" fillId="15" borderId="27" xfId="0" applyFont="1" applyFill="1" applyBorder="1"/>
    <xf numFmtId="0" fontId="24" fillId="15" borderId="28" xfId="0" applyFont="1" applyFill="1" applyBorder="1"/>
    <xf numFmtId="6" fontId="24" fillId="15" borderId="29" xfId="0" applyNumberFormat="1" applyFont="1" applyFill="1" applyBorder="1" applyAlignment="1">
      <alignment wrapText="1"/>
    </xf>
    <xf numFmtId="6" fontId="24" fillId="15" borderId="30" xfId="0" applyNumberFormat="1" applyFont="1" applyFill="1" applyBorder="1" applyAlignment="1">
      <alignment wrapText="1"/>
    </xf>
    <xf numFmtId="9" fontId="0" fillId="15" borderId="30" xfId="31" applyFont="1" applyFill="1" applyBorder="1" applyAlignment="1">
      <alignment horizontal="left" wrapText="1"/>
    </xf>
    <xf numFmtId="0" fontId="0" fillId="15" borderId="30" xfId="0" applyFill="1" applyBorder="1" applyAlignment="1">
      <alignment wrapText="1"/>
    </xf>
    <xf numFmtId="0" fontId="0" fillId="3" borderId="24" xfId="0" applyFont="1" applyFill="1" applyBorder="1"/>
    <xf numFmtId="0" fontId="0" fillId="3" borderId="25" xfId="0" applyFill="1" applyBorder="1"/>
    <xf numFmtId="42" fontId="0" fillId="3" borderId="26" xfId="0" applyNumberFormat="1" applyFill="1" applyBorder="1" applyAlignment="1">
      <alignment wrapText="1"/>
    </xf>
    <xf numFmtId="6" fontId="0" fillId="3" borderId="24" xfId="0" applyNumberFormat="1" applyFill="1" applyBorder="1" applyAlignment="1">
      <alignment wrapText="1"/>
    </xf>
    <xf numFmtId="0" fontId="0" fillId="0" borderId="24" xfId="0" applyFont="1" applyFill="1" applyBorder="1" applyAlignment="1">
      <alignment wrapText="1"/>
    </xf>
    <xf numFmtId="0" fontId="0" fillId="0" borderId="24" xfId="0" applyBorder="1" applyAlignment="1">
      <alignment wrapText="1"/>
    </xf>
    <xf numFmtId="0" fontId="0" fillId="0" borderId="18" xfId="0" applyFont="1" applyBorder="1" applyAlignment="1">
      <alignment wrapText="1"/>
    </xf>
    <xf numFmtId="6" fontId="0" fillId="0" borderId="18" xfId="0" applyNumberFormat="1" applyBorder="1" applyAlignment="1">
      <alignment wrapText="1"/>
    </xf>
    <xf numFmtId="0" fontId="24" fillId="15" borderId="27" xfId="0" applyFont="1" applyFill="1" applyBorder="1" applyAlignment="1">
      <alignment wrapText="1"/>
    </xf>
    <xf numFmtId="0" fontId="24" fillId="15" borderId="28" xfId="0" applyFont="1" applyFill="1" applyBorder="1" applyAlignment="1">
      <alignment wrapText="1"/>
    </xf>
    <xf numFmtId="164" fontId="24" fillId="15" borderId="29" xfId="0" applyNumberFormat="1" applyFont="1" applyFill="1" applyBorder="1" applyAlignment="1">
      <alignment wrapText="1"/>
    </xf>
    <xf numFmtId="0" fontId="24" fillId="15" borderId="30" xfId="0" applyFont="1" applyFill="1" applyBorder="1" applyAlignment="1">
      <alignment wrapText="1"/>
    </xf>
    <xf numFmtId="0" fontId="24" fillId="0" borderId="25" xfId="0" applyFont="1" applyBorder="1" applyAlignment="1">
      <alignment wrapText="1"/>
    </xf>
    <xf numFmtId="164" fontId="24" fillId="0" borderId="26" xfId="0" applyNumberFormat="1" applyFont="1" applyBorder="1" applyAlignment="1">
      <alignment wrapText="1"/>
    </xf>
    <xf numFmtId="6" fontId="24" fillId="0" borderId="24" xfId="0" applyNumberFormat="1" applyFont="1" applyBorder="1" applyAlignment="1">
      <alignment wrapText="1"/>
    </xf>
    <xf numFmtId="9" fontId="0" fillId="0" borderId="24" xfId="31" applyFont="1" applyBorder="1" applyAlignment="1">
      <alignment horizontal="left" wrapText="1"/>
    </xf>
    <xf numFmtId="0" fontId="24" fillId="3" borderId="24" xfId="0" applyFont="1" applyFill="1" applyBorder="1" applyAlignment="1">
      <alignment wrapText="1"/>
    </xf>
    <xf numFmtId="0" fontId="12" fillId="21" borderId="10" xfId="37" applyFont="1" applyFill="1" applyBorder="1" applyAlignment="1">
      <alignment wrapText="1"/>
    </xf>
    <xf numFmtId="0" fontId="12" fillId="21" borderId="12" xfId="37" applyFont="1" applyFill="1" applyBorder="1" applyAlignment="1">
      <alignment wrapText="1"/>
    </xf>
    <xf numFmtId="6" fontId="12" fillId="21" borderId="14" xfId="37" applyNumberFormat="1" applyFont="1" applyFill="1" applyBorder="1" applyAlignment="1">
      <alignment wrapText="1"/>
    </xf>
    <xf numFmtId="6" fontId="0" fillId="21" borderId="13" xfId="0" applyNumberFormat="1" applyFont="1" applyFill="1" applyBorder="1" applyAlignment="1">
      <alignment wrapText="1"/>
    </xf>
    <xf numFmtId="6" fontId="0" fillId="21" borderId="10" xfId="0" applyNumberFormat="1" applyFont="1" applyFill="1" applyBorder="1" applyAlignment="1">
      <alignment wrapText="1"/>
    </xf>
    <xf numFmtId="0" fontId="0" fillId="21" borderId="10" xfId="0" applyFill="1" applyBorder="1" applyAlignment="1">
      <alignment wrapText="1"/>
    </xf>
    <xf numFmtId="0" fontId="12" fillId="21" borderId="18" xfId="37" applyFont="1" applyFill="1" applyBorder="1" applyAlignment="1">
      <alignment wrapText="1"/>
    </xf>
    <xf numFmtId="0" fontId="27" fillId="21" borderId="27" xfId="37" applyFont="1" applyFill="1" applyBorder="1" applyAlignment="1">
      <alignment wrapText="1"/>
    </xf>
    <xf numFmtId="0" fontId="27" fillId="21" borderId="28" xfId="37" applyFont="1" applyFill="1" applyBorder="1" applyAlignment="1">
      <alignment wrapText="1"/>
    </xf>
    <xf numFmtId="6" fontId="27" fillId="21" borderId="11" xfId="37" applyNumberFormat="1" applyFont="1" applyFill="1" applyBorder="1" applyAlignment="1">
      <alignment wrapText="1"/>
    </xf>
    <xf numFmtId="6" fontId="27" fillId="21" borderId="29" xfId="0" applyNumberFormat="1" applyFont="1" applyFill="1" applyBorder="1" applyAlignment="1">
      <alignment wrapText="1"/>
    </xf>
    <xf numFmtId="6" fontId="27" fillId="21" borderId="30" xfId="0" applyNumberFormat="1" applyFont="1" applyFill="1" applyBorder="1" applyAlignment="1">
      <alignment wrapText="1"/>
    </xf>
    <xf numFmtId="9" fontId="27" fillId="21" borderId="30" xfId="31" applyNumberFormat="1" applyFont="1" applyFill="1" applyBorder="1" applyAlignment="1">
      <alignment horizontal="left" wrapText="1"/>
    </xf>
    <xf numFmtId="0" fontId="0" fillId="21" borderId="30" xfId="0" applyFill="1" applyBorder="1" applyAlignment="1">
      <alignment wrapText="1"/>
    </xf>
    <xf numFmtId="0" fontId="12" fillId="17" borderId="10" xfId="34" applyFont="1" applyFill="1" applyBorder="1" applyAlignment="1">
      <alignment wrapText="1"/>
    </xf>
    <xf numFmtId="0" fontId="12" fillId="17" borderId="12" xfId="34" applyFont="1" applyFill="1" applyBorder="1" applyAlignment="1">
      <alignment wrapText="1"/>
    </xf>
    <xf numFmtId="6" fontId="12" fillId="17" borderId="14" xfId="34" applyNumberFormat="1" applyFont="1" applyFill="1" applyBorder="1" applyAlignment="1">
      <alignment wrapText="1"/>
    </xf>
    <xf numFmtId="6" fontId="0" fillId="17" borderId="13" xfId="0" applyNumberFormat="1" applyFont="1" applyFill="1" applyBorder="1" applyAlignment="1">
      <alignment wrapText="1"/>
    </xf>
    <xf numFmtId="0" fontId="0" fillId="17" borderId="10" xfId="0" applyFill="1" applyBorder="1" applyAlignment="1">
      <alignment wrapText="1"/>
    </xf>
    <xf numFmtId="6" fontId="12" fillId="17" borderId="13" xfId="0" applyNumberFormat="1" applyFont="1" applyFill="1" applyBorder="1" applyAlignment="1">
      <alignment wrapText="1"/>
    </xf>
    <xf numFmtId="6" fontId="12" fillId="17" borderId="10" xfId="0" applyNumberFormat="1" applyFont="1" applyFill="1" applyBorder="1" applyAlignment="1">
      <alignment wrapText="1"/>
    </xf>
    <xf numFmtId="0" fontId="0" fillId="17" borderId="18" xfId="0" applyFill="1" applyBorder="1" applyAlignment="1">
      <alignment wrapText="1"/>
    </xf>
    <xf numFmtId="0" fontId="27" fillId="17" borderId="27" xfId="34" applyFont="1" applyFill="1" applyBorder="1" applyAlignment="1">
      <alignment wrapText="1"/>
    </xf>
    <xf numFmtId="0" fontId="27" fillId="17" borderId="28" xfId="34" applyFont="1" applyFill="1" applyBorder="1" applyAlignment="1">
      <alignment wrapText="1"/>
    </xf>
    <xf numFmtId="6" fontId="27" fillId="17" borderId="11" xfId="34" applyNumberFormat="1" applyFont="1" applyFill="1" applyBorder="1" applyAlignment="1">
      <alignment wrapText="1"/>
    </xf>
    <xf numFmtId="6" fontId="27" fillId="17" borderId="29" xfId="0" applyNumberFormat="1" applyFont="1" applyFill="1" applyBorder="1" applyAlignment="1">
      <alignment wrapText="1"/>
    </xf>
    <xf numFmtId="6" fontId="27" fillId="17" borderId="30" xfId="0" applyNumberFormat="1" applyFont="1" applyFill="1" applyBorder="1" applyAlignment="1">
      <alignment wrapText="1"/>
    </xf>
    <xf numFmtId="0" fontId="0" fillId="17" borderId="30" xfId="0" applyFill="1" applyBorder="1" applyAlignment="1">
      <alignment wrapText="1"/>
    </xf>
    <xf numFmtId="0" fontId="12" fillId="22" borderId="12" xfId="36" applyFont="1" applyFill="1" applyBorder="1" applyAlignment="1">
      <alignment wrapText="1"/>
    </xf>
    <xf numFmtId="6" fontId="12" fillId="22" borderId="14" xfId="36" applyNumberFormat="1" applyFont="1" applyFill="1" applyBorder="1" applyAlignment="1">
      <alignment wrapText="1"/>
    </xf>
    <xf numFmtId="6" fontId="0" fillId="22" borderId="13" xfId="0" applyNumberFormat="1" applyFont="1" applyFill="1" applyBorder="1" applyAlignment="1">
      <alignment wrapText="1"/>
    </xf>
    <xf numFmtId="6" fontId="0" fillId="22" borderId="10" xfId="0" applyNumberFormat="1" applyFont="1" applyFill="1" applyBorder="1" applyAlignment="1">
      <alignment wrapText="1"/>
    </xf>
    <xf numFmtId="0" fontId="0" fillId="22" borderId="10" xfId="0" applyFill="1" applyBorder="1" applyAlignment="1">
      <alignment wrapText="1"/>
    </xf>
    <xf numFmtId="6" fontId="12" fillId="22" borderId="13" xfId="0" applyNumberFormat="1" applyFont="1" applyFill="1" applyBorder="1" applyAlignment="1">
      <alignment wrapText="1"/>
    </xf>
    <xf numFmtId="6" fontId="12" fillId="22" borderId="10" xfId="0" applyNumberFormat="1" applyFont="1" applyFill="1" applyBorder="1" applyAlignment="1">
      <alignment wrapText="1"/>
    </xf>
    <xf numFmtId="0" fontId="12" fillId="22" borderId="19" xfId="36" applyFont="1" applyFill="1" applyBorder="1" applyAlignment="1">
      <alignment wrapText="1"/>
    </xf>
    <xf numFmtId="6" fontId="12" fillId="22" borderId="15" xfId="36" applyNumberFormat="1" applyFont="1" applyFill="1" applyBorder="1" applyAlignment="1">
      <alignment wrapText="1"/>
    </xf>
    <xf numFmtId="6" fontId="0" fillId="22" borderId="20" xfId="0" applyNumberFormat="1" applyFont="1" applyFill="1" applyBorder="1" applyAlignment="1">
      <alignment wrapText="1"/>
    </xf>
    <xf numFmtId="6" fontId="0" fillId="22" borderId="18" xfId="0" applyNumberFormat="1" applyFont="1" applyFill="1" applyBorder="1" applyAlignment="1">
      <alignment wrapText="1"/>
    </xf>
    <xf numFmtId="0" fontId="0" fillId="22" borderId="18" xfId="0" applyFill="1" applyBorder="1" applyAlignment="1">
      <alignment wrapText="1"/>
    </xf>
    <xf numFmtId="0" fontId="27" fillId="22" borderId="27" xfId="36" applyFont="1" applyFill="1" applyBorder="1" applyAlignment="1">
      <alignment wrapText="1"/>
    </xf>
    <xf numFmtId="0" fontId="27" fillId="22" borderId="28" xfId="36" applyFont="1" applyFill="1" applyBorder="1" applyAlignment="1">
      <alignment wrapText="1"/>
    </xf>
    <xf numFmtId="6" fontId="27" fillId="22" borderId="11" xfId="36" applyNumberFormat="1" applyFont="1" applyFill="1" applyBorder="1" applyAlignment="1">
      <alignment wrapText="1"/>
    </xf>
    <xf numFmtId="6" fontId="34" fillId="22" borderId="29" xfId="0" applyNumberFormat="1" applyFont="1" applyFill="1" applyBorder="1" applyAlignment="1">
      <alignment wrapText="1"/>
    </xf>
    <xf numFmtId="6" fontId="34" fillId="22" borderId="30" xfId="0" applyNumberFormat="1" applyFont="1" applyFill="1" applyBorder="1" applyAlignment="1">
      <alignment wrapText="1"/>
    </xf>
    <xf numFmtId="0" fontId="0" fillId="22" borderId="30" xfId="0" applyFill="1" applyBorder="1" applyAlignment="1">
      <alignment wrapText="1"/>
    </xf>
    <xf numFmtId="0" fontId="28" fillId="23" borderId="10" xfId="32" applyFont="1" applyFill="1" applyBorder="1" applyAlignment="1">
      <alignment wrapText="1"/>
    </xf>
    <xf numFmtId="0" fontId="28" fillId="23" borderId="12" xfId="32" applyFont="1" applyFill="1" applyBorder="1" applyAlignment="1">
      <alignment wrapText="1"/>
    </xf>
    <xf numFmtId="6" fontId="28" fillId="23" borderId="14" xfId="32" applyNumberFormat="1" applyFont="1" applyFill="1" applyBorder="1" applyAlignment="1">
      <alignment wrapText="1"/>
    </xf>
    <xf numFmtId="6" fontId="28" fillId="23" borderId="13" xfId="0" applyNumberFormat="1" applyFont="1" applyFill="1" applyBorder="1" applyAlignment="1">
      <alignment wrapText="1"/>
    </xf>
    <xf numFmtId="6" fontId="28" fillId="23" borderId="10" xfId="0" applyNumberFormat="1" applyFont="1" applyFill="1" applyBorder="1" applyAlignment="1">
      <alignment wrapText="1"/>
    </xf>
    <xf numFmtId="0" fontId="0" fillId="23" borderId="10" xfId="0" applyFill="1" applyBorder="1" applyAlignment="1">
      <alignment wrapText="1"/>
    </xf>
    <xf numFmtId="42" fontId="34" fillId="23" borderId="13" xfId="0" applyNumberFormat="1" applyFont="1" applyFill="1" applyBorder="1" applyAlignment="1">
      <alignment wrapText="1"/>
    </xf>
    <xf numFmtId="6" fontId="34" fillId="23" borderId="10" xfId="0" applyNumberFormat="1" applyFont="1" applyFill="1" applyBorder="1" applyAlignment="1">
      <alignment wrapText="1"/>
    </xf>
    <xf numFmtId="0" fontId="34" fillId="23" borderId="27" xfId="32" applyFont="1" applyFill="1" applyBorder="1" applyAlignment="1">
      <alignment wrapText="1"/>
    </xf>
    <xf numFmtId="0" fontId="34" fillId="23" borderId="28" xfId="32" applyFont="1" applyFill="1" applyBorder="1" applyAlignment="1">
      <alignment wrapText="1"/>
    </xf>
    <xf numFmtId="6" fontId="34" fillId="23" borderId="11" xfId="32" applyNumberFormat="1" applyFont="1" applyFill="1" applyBorder="1" applyAlignment="1">
      <alignment wrapText="1"/>
    </xf>
    <xf numFmtId="6" fontId="27" fillId="23" borderId="29" xfId="35" applyNumberFormat="1" applyFont="1" applyFill="1" applyBorder="1" applyAlignment="1">
      <alignment wrapText="1"/>
    </xf>
    <xf numFmtId="6" fontId="27" fillId="23" borderId="30" xfId="35" applyNumberFormat="1" applyFont="1" applyFill="1" applyBorder="1" applyAlignment="1">
      <alignment wrapText="1"/>
    </xf>
    <xf numFmtId="9" fontId="27" fillId="23" borderId="30" xfId="31" applyNumberFormat="1" applyFont="1" applyFill="1" applyBorder="1" applyAlignment="1">
      <alignment horizontal="left" wrapText="1"/>
    </xf>
    <xf numFmtId="0" fontId="0" fillId="23" borderId="30" xfId="0" applyFill="1" applyBorder="1" applyAlignment="1">
      <alignment wrapText="1"/>
    </xf>
    <xf numFmtId="0" fontId="30" fillId="19" borderId="10" xfId="0" applyFont="1" applyFill="1" applyBorder="1" applyAlignment="1">
      <alignment wrapText="1"/>
    </xf>
    <xf numFmtId="0" fontId="30" fillId="19" borderId="12" xfId="0" applyFont="1" applyFill="1" applyBorder="1" applyAlignment="1">
      <alignment wrapText="1"/>
    </xf>
    <xf numFmtId="6" fontId="30" fillId="19" borderId="14" xfId="0" applyNumberFormat="1" applyFont="1" applyFill="1" applyBorder="1" applyAlignment="1">
      <alignment wrapText="1"/>
    </xf>
    <xf numFmtId="6" fontId="30" fillId="19" borderId="13" xfId="0" applyNumberFormat="1" applyFont="1" applyFill="1" applyBorder="1" applyAlignment="1">
      <alignment wrapText="1"/>
    </xf>
    <xf numFmtId="6" fontId="30" fillId="19" borderId="10" xfId="0" applyNumberFormat="1" applyFont="1" applyFill="1" applyBorder="1" applyAlignment="1">
      <alignment wrapText="1"/>
    </xf>
    <xf numFmtId="0" fontId="0" fillId="24" borderId="10" xfId="0" applyFill="1" applyBorder="1" applyAlignment="1">
      <alignment wrapText="1"/>
    </xf>
    <xf numFmtId="0" fontId="29" fillId="19" borderId="27" xfId="0" applyFont="1" applyFill="1" applyBorder="1" applyAlignment="1">
      <alignment wrapText="1"/>
    </xf>
    <xf numFmtId="0" fontId="29" fillId="19" borderId="28" xfId="0" applyFont="1" applyFill="1" applyBorder="1" applyAlignment="1">
      <alignment wrapText="1"/>
    </xf>
    <xf numFmtId="6" fontId="29" fillId="19" borderId="11" xfId="0" applyNumberFormat="1" applyFont="1" applyFill="1" applyBorder="1" applyAlignment="1">
      <alignment wrapText="1"/>
    </xf>
    <xf numFmtId="6" fontId="29" fillId="19" borderId="29" xfId="0" applyNumberFormat="1" applyFont="1" applyFill="1" applyBorder="1" applyAlignment="1">
      <alignment wrapText="1"/>
    </xf>
    <xf numFmtId="6" fontId="29" fillId="19" borderId="30" xfId="0" applyNumberFormat="1" applyFont="1" applyFill="1" applyBorder="1" applyAlignment="1">
      <alignment wrapText="1"/>
    </xf>
    <xf numFmtId="9" fontId="29" fillId="19" borderId="30" xfId="0" applyNumberFormat="1" applyFont="1" applyFill="1" applyBorder="1" applyAlignment="1">
      <alignment horizontal="left" wrapText="1"/>
    </xf>
    <xf numFmtId="0" fontId="0" fillId="24" borderId="30" xfId="0" applyFill="1" applyBorder="1" applyAlignment="1">
      <alignment wrapText="1"/>
    </xf>
    <xf numFmtId="0" fontId="12" fillId="17" borderId="10" xfId="12" applyFont="1" applyFill="1" applyBorder="1" applyAlignment="1">
      <alignment wrapText="1"/>
    </xf>
    <xf numFmtId="0" fontId="15" fillId="17" borderId="12" xfId="12" applyFill="1" applyBorder="1" applyAlignment="1">
      <alignment wrapText="1"/>
    </xf>
    <xf numFmtId="6" fontId="15" fillId="17" borderId="14" xfId="12" applyNumberFormat="1" applyFill="1" applyBorder="1" applyAlignment="1">
      <alignment wrapText="1"/>
    </xf>
    <xf numFmtId="6" fontId="15" fillId="17" borderId="13" xfId="12" applyNumberFormat="1" applyFill="1" applyBorder="1" applyAlignment="1">
      <alignment wrapText="1"/>
    </xf>
    <xf numFmtId="6" fontId="15" fillId="17" borderId="10" xfId="12" applyNumberFormat="1" applyFill="1" applyBorder="1" applyAlignment="1">
      <alignment wrapText="1"/>
    </xf>
    <xf numFmtId="0" fontId="15" fillId="17" borderId="10" xfId="12" applyFill="1" applyBorder="1" applyAlignment="1">
      <alignment wrapText="1"/>
    </xf>
    <xf numFmtId="0" fontId="12" fillId="17" borderId="12" xfId="12" applyFont="1" applyFill="1" applyBorder="1" applyAlignment="1">
      <alignment wrapText="1"/>
    </xf>
    <xf numFmtId="6" fontId="12" fillId="17" borderId="14" xfId="12" applyNumberFormat="1" applyFont="1" applyFill="1" applyBorder="1" applyAlignment="1">
      <alignment wrapText="1"/>
    </xf>
    <xf numFmtId="6" fontId="12" fillId="17" borderId="13" xfId="12" applyNumberFormat="1" applyFont="1" applyFill="1" applyBorder="1" applyAlignment="1">
      <alignment wrapText="1"/>
    </xf>
    <xf numFmtId="6" fontId="12" fillId="17" borderId="10" xfId="12" applyNumberFormat="1" applyFont="1" applyFill="1" applyBorder="1" applyAlignment="1">
      <alignment wrapText="1"/>
    </xf>
    <xf numFmtId="0" fontId="27" fillId="17" borderId="27" xfId="12" applyFont="1" applyFill="1" applyBorder="1" applyAlignment="1">
      <alignment wrapText="1"/>
    </xf>
    <xf numFmtId="0" fontId="27" fillId="17" borderId="28" xfId="12" applyFont="1" applyFill="1" applyBorder="1" applyAlignment="1">
      <alignment wrapText="1"/>
    </xf>
    <xf numFmtId="6" fontId="27" fillId="17" borderId="11" xfId="12" applyNumberFormat="1" applyFont="1" applyFill="1" applyBorder="1" applyAlignment="1">
      <alignment wrapText="1"/>
    </xf>
    <xf numFmtId="6" fontId="24" fillId="17" borderId="29" xfId="0" applyNumberFormat="1" applyFont="1" applyFill="1" applyBorder="1" applyAlignment="1">
      <alignment wrapText="1"/>
    </xf>
    <xf numFmtId="6" fontId="24" fillId="17" borderId="30" xfId="0" applyNumberFormat="1" applyFont="1" applyFill="1" applyBorder="1" applyAlignment="1">
      <alignment wrapText="1"/>
    </xf>
    <xf numFmtId="9" fontId="24" fillId="17" borderId="30" xfId="31" applyFont="1" applyFill="1" applyBorder="1" applyAlignment="1">
      <alignment horizontal="left" wrapText="1"/>
    </xf>
    <xf numFmtId="0" fontId="0" fillId="22" borderId="10" xfId="33" applyFont="1" applyFill="1" applyBorder="1" applyAlignment="1">
      <alignment wrapText="1"/>
    </xf>
    <xf numFmtId="0" fontId="0" fillId="22" borderId="12" xfId="33" applyFont="1" applyFill="1" applyBorder="1" applyAlignment="1">
      <alignment wrapText="1"/>
    </xf>
    <xf numFmtId="6" fontId="0" fillId="22" borderId="14" xfId="33" applyNumberFormat="1" applyFont="1" applyFill="1" applyBorder="1" applyAlignment="1">
      <alignment wrapText="1"/>
    </xf>
    <xf numFmtId="6" fontId="0" fillId="22" borderId="13" xfId="0" applyNumberFormat="1" applyFill="1" applyBorder="1" applyAlignment="1">
      <alignment wrapText="1"/>
    </xf>
    <xf numFmtId="6" fontId="0" fillId="22" borderId="10" xfId="0" applyNumberFormat="1" applyFill="1" applyBorder="1" applyAlignment="1">
      <alignment wrapText="1"/>
    </xf>
    <xf numFmtId="0" fontId="0" fillId="22" borderId="18" xfId="33" applyFont="1" applyFill="1" applyBorder="1" applyAlignment="1">
      <alignment wrapText="1"/>
    </xf>
    <xf numFmtId="0" fontId="0" fillId="22" borderId="19" xfId="33" applyFont="1" applyFill="1" applyBorder="1" applyAlignment="1">
      <alignment wrapText="1"/>
    </xf>
    <xf numFmtId="6" fontId="0" fillId="22" borderId="15" xfId="33" applyNumberFormat="1" applyFont="1" applyFill="1" applyBorder="1" applyAlignment="1">
      <alignment wrapText="1"/>
    </xf>
    <xf numFmtId="6" fontId="0" fillId="22" borderId="20" xfId="0" applyNumberFormat="1" applyFill="1" applyBorder="1" applyAlignment="1">
      <alignment wrapText="1"/>
    </xf>
    <xf numFmtId="6" fontId="0" fillId="22" borderId="18" xfId="0" applyNumberFormat="1" applyFill="1" applyBorder="1" applyAlignment="1">
      <alignment wrapText="1"/>
    </xf>
    <xf numFmtId="0" fontId="27" fillId="22" borderId="18" xfId="37" applyFont="1" applyFill="1" applyBorder="1" applyAlignment="1">
      <alignment wrapText="1"/>
    </xf>
    <xf numFmtId="0" fontId="24" fillId="22" borderId="27" xfId="33" applyFont="1" applyFill="1" applyBorder="1" applyAlignment="1">
      <alignment wrapText="1"/>
    </xf>
    <xf numFmtId="0" fontId="24" fillId="22" borderId="28" xfId="33" applyFont="1" applyFill="1" applyBorder="1" applyAlignment="1">
      <alignment wrapText="1"/>
    </xf>
    <xf numFmtId="6" fontId="24" fillId="22" borderId="11" xfId="33" applyNumberFormat="1" applyFont="1" applyFill="1" applyBorder="1" applyAlignment="1">
      <alignment wrapText="1"/>
    </xf>
    <xf numFmtId="6" fontId="27" fillId="22" borderId="29" xfId="37" applyNumberFormat="1" applyFont="1" applyFill="1" applyBorder="1" applyAlignment="1">
      <alignment wrapText="1"/>
    </xf>
    <xf numFmtId="6" fontId="27" fillId="22" borderId="30" xfId="37" applyNumberFormat="1" applyFont="1" applyFill="1" applyBorder="1" applyAlignment="1">
      <alignment wrapText="1"/>
    </xf>
    <xf numFmtId="9" fontId="27" fillId="22" borderId="30" xfId="31" applyFont="1" applyFill="1" applyBorder="1" applyAlignment="1">
      <alignment horizontal="left" wrapText="1"/>
    </xf>
    <xf numFmtId="0" fontId="12" fillId="22" borderId="30" xfId="37" applyFill="1" applyBorder="1" applyAlignment="1">
      <alignment wrapText="1"/>
    </xf>
    <xf numFmtId="6" fontId="12" fillId="21" borderId="14" xfId="37" applyNumberFormat="1" applyFill="1" applyBorder="1" applyAlignment="1">
      <alignment wrapText="1"/>
    </xf>
    <xf numFmtId="6" fontId="12" fillId="21" borderId="13" xfId="37" applyNumberFormat="1" applyFill="1" applyBorder="1" applyAlignment="1">
      <alignment wrapText="1"/>
    </xf>
    <xf numFmtId="6" fontId="12" fillId="21" borderId="10" xfId="37" applyNumberFormat="1" applyFill="1" applyBorder="1" applyAlignment="1">
      <alignment wrapText="1"/>
    </xf>
    <xf numFmtId="0" fontId="12" fillId="21" borderId="10" xfId="37" applyFill="1" applyBorder="1" applyAlignment="1">
      <alignment wrapText="1"/>
    </xf>
    <xf numFmtId="6" fontId="12" fillId="21" borderId="13" xfId="37" applyNumberFormat="1" applyFont="1" applyFill="1" applyBorder="1" applyAlignment="1">
      <alignment wrapText="1"/>
    </xf>
    <xf numFmtId="6" fontId="12" fillId="21" borderId="10" xfId="37" applyNumberFormat="1" applyFont="1" applyFill="1" applyBorder="1" applyAlignment="1">
      <alignment wrapText="1"/>
    </xf>
    <xf numFmtId="6" fontId="0" fillId="21" borderId="13" xfId="0" applyNumberFormat="1" applyFill="1" applyBorder="1" applyAlignment="1">
      <alignment wrapText="1"/>
    </xf>
    <xf numFmtId="6" fontId="0" fillId="21" borderId="10" xfId="0" applyNumberFormat="1" applyFill="1" applyBorder="1" applyAlignment="1">
      <alignment wrapText="1"/>
    </xf>
    <xf numFmtId="0" fontId="12" fillId="21" borderId="19" xfId="37" applyFill="1" applyBorder="1" applyAlignment="1">
      <alignment wrapText="1"/>
    </xf>
    <xf numFmtId="6" fontId="12" fillId="21" borderId="15" xfId="37" applyNumberFormat="1" applyFill="1" applyBorder="1" applyAlignment="1">
      <alignment wrapText="1"/>
    </xf>
    <xf numFmtId="6" fontId="0" fillId="21" borderId="20" xfId="0" applyNumberFormat="1" applyFill="1" applyBorder="1" applyAlignment="1">
      <alignment wrapText="1"/>
    </xf>
    <xf numFmtId="6" fontId="0" fillId="21" borderId="18" xfId="0" applyNumberFormat="1" applyFill="1" applyBorder="1" applyAlignment="1">
      <alignment wrapText="1"/>
    </xf>
    <xf numFmtId="0" fontId="24" fillId="21" borderId="18" xfId="0" applyFont="1" applyFill="1" applyBorder="1" applyAlignment="1">
      <alignment wrapText="1"/>
    </xf>
    <xf numFmtId="6" fontId="24" fillId="21" borderId="29" xfId="0" applyNumberFormat="1" applyFont="1" applyFill="1" applyBorder="1" applyAlignment="1">
      <alignment wrapText="1"/>
    </xf>
    <xf numFmtId="6" fontId="24" fillId="21" borderId="30" xfId="0" applyNumberFormat="1" applyFont="1" applyFill="1" applyBorder="1" applyAlignment="1">
      <alignment wrapText="1"/>
    </xf>
    <xf numFmtId="9" fontId="24" fillId="21" borderId="30" xfId="31" applyFont="1" applyFill="1" applyBorder="1" applyAlignment="1">
      <alignment horizontal="left" wrapText="1"/>
    </xf>
    <xf numFmtId="0" fontId="35" fillId="0" borderId="14" xfId="0" applyFont="1" applyBorder="1" applyAlignment="1">
      <alignment horizontal="left" wrapText="1"/>
    </xf>
    <xf numFmtId="0" fontId="11" fillId="17" borderId="12" xfId="34" applyFont="1" applyFill="1" applyBorder="1" applyAlignment="1">
      <alignment wrapText="1"/>
    </xf>
    <xf numFmtId="0" fontId="11" fillId="17" borderId="10" xfId="34" applyFont="1" applyFill="1" applyBorder="1" applyAlignment="1">
      <alignment wrapText="1"/>
    </xf>
    <xf numFmtId="0" fontId="33" fillId="0" borderId="10" xfId="0" applyFont="1" applyFill="1" applyBorder="1" applyAlignment="1">
      <alignment wrapText="1"/>
    </xf>
    <xf numFmtId="0" fontId="33" fillId="17" borderId="10" xfId="0" applyFont="1" applyFill="1" applyBorder="1" applyAlignment="1">
      <alignment wrapText="1"/>
    </xf>
    <xf numFmtId="0" fontId="33" fillId="17" borderId="10" xfId="12" applyFont="1" applyFill="1" applyBorder="1" applyAlignment="1">
      <alignment wrapText="1"/>
    </xf>
    <xf numFmtId="0" fontId="33" fillId="0" borderId="10" xfId="12" applyFont="1" applyFill="1" applyBorder="1" applyAlignment="1">
      <alignment wrapText="1"/>
    </xf>
    <xf numFmtId="0" fontId="0" fillId="0" borderId="24" xfId="0" applyBorder="1" applyAlignment="1">
      <alignment horizontal="left" wrapText="1"/>
    </xf>
    <xf numFmtId="0" fontId="28" fillId="17" borderId="10" xfId="34" applyFont="1" applyFill="1" applyBorder="1" applyAlignment="1">
      <alignment wrapText="1"/>
    </xf>
    <xf numFmtId="0" fontId="28" fillId="17" borderId="12" xfId="34" applyFont="1" applyFill="1" applyBorder="1" applyAlignment="1">
      <alignment wrapText="1"/>
    </xf>
    <xf numFmtId="6" fontId="28" fillId="17" borderId="14" xfId="34" applyNumberFormat="1" applyFont="1" applyFill="1" applyBorder="1" applyAlignment="1">
      <alignment wrapText="1"/>
    </xf>
    <xf numFmtId="6" fontId="28" fillId="17" borderId="13" xfId="0" applyNumberFormat="1" applyFont="1" applyFill="1" applyBorder="1" applyAlignment="1">
      <alignment wrapText="1"/>
    </xf>
    <xf numFmtId="6" fontId="28" fillId="17" borderId="10" xfId="0" applyNumberFormat="1" applyFont="1" applyFill="1" applyBorder="1" applyAlignment="1">
      <alignment wrapText="1"/>
    </xf>
    <xf numFmtId="0" fontId="10" fillId="21" borderId="12" xfId="37" applyFont="1" applyFill="1" applyBorder="1" applyAlignment="1">
      <alignment wrapText="1"/>
    </xf>
    <xf numFmtId="43" fontId="36" fillId="25" borderId="31" xfId="0" applyNumberFormat="1" applyFont="1" applyFill="1" applyBorder="1" applyAlignment="1">
      <alignment horizontal="right" wrapText="1"/>
    </xf>
    <xf numFmtId="0" fontId="36" fillId="25" borderId="31" xfId="0" applyFont="1" applyFill="1" applyBorder="1" applyAlignment="1">
      <alignment wrapText="1"/>
    </xf>
    <xf numFmtId="0" fontId="28" fillId="17" borderId="10" xfId="12" applyFont="1" applyFill="1" applyBorder="1" applyAlignment="1">
      <alignment wrapText="1"/>
    </xf>
    <xf numFmtId="0" fontId="28" fillId="17" borderId="12" xfId="12" applyFont="1" applyFill="1" applyBorder="1" applyAlignment="1">
      <alignment wrapText="1"/>
    </xf>
    <xf numFmtId="6" fontId="28" fillId="17" borderId="14" xfId="12" applyNumberFormat="1" applyFont="1" applyFill="1" applyBorder="1" applyAlignment="1">
      <alignment wrapText="1"/>
    </xf>
    <xf numFmtId="6" fontId="28" fillId="17" borderId="13" xfId="12" applyNumberFormat="1" applyFont="1" applyFill="1" applyBorder="1" applyAlignment="1">
      <alignment wrapText="1"/>
    </xf>
    <xf numFmtId="6" fontId="28" fillId="17" borderId="10" xfId="12" applyNumberFormat="1" applyFont="1" applyFill="1" applyBorder="1" applyAlignment="1">
      <alignment wrapText="1"/>
    </xf>
    <xf numFmtId="0" fontId="28" fillId="0" borderId="10" xfId="12" applyFont="1" applyFill="1" applyBorder="1" applyAlignment="1">
      <alignment wrapText="1"/>
    </xf>
    <xf numFmtId="0" fontId="28" fillId="22" borderId="10" xfId="33" applyFont="1" applyFill="1" applyBorder="1" applyAlignment="1">
      <alignment wrapText="1"/>
    </xf>
    <xf numFmtId="0" fontId="28" fillId="22" borderId="12" xfId="33" applyFont="1" applyFill="1" applyBorder="1" applyAlignment="1">
      <alignment wrapText="1"/>
    </xf>
    <xf numFmtId="6" fontId="28" fillId="22" borderId="14" xfId="33" applyNumberFormat="1" applyFont="1" applyFill="1" applyBorder="1" applyAlignment="1">
      <alignment wrapText="1"/>
    </xf>
    <xf numFmtId="6" fontId="28" fillId="22" borderId="13" xfId="0" applyNumberFormat="1" applyFont="1" applyFill="1" applyBorder="1" applyAlignment="1">
      <alignment wrapText="1"/>
    </xf>
    <xf numFmtId="6" fontId="28" fillId="22" borderId="10" xfId="0" applyNumberFormat="1" applyFont="1" applyFill="1" applyBorder="1" applyAlignment="1">
      <alignment wrapText="1"/>
    </xf>
    <xf numFmtId="0" fontId="28" fillId="22" borderId="10" xfId="0" applyFont="1" applyFill="1" applyBorder="1" applyAlignment="1">
      <alignment wrapText="1"/>
    </xf>
    <xf numFmtId="0" fontId="9" fillId="4" borderId="12" xfId="12" applyFont="1" applyFill="1" applyBorder="1" applyAlignment="1">
      <alignment wrapText="1"/>
    </xf>
    <xf numFmtId="0" fontId="0" fillId="0" borderId="24" xfId="0" applyFill="1" applyBorder="1" applyAlignment="1">
      <alignment horizontal="left" wrapText="1"/>
    </xf>
    <xf numFmtId="0" fontId="0" fillId="21" borderId="21" xfId="0" applyFont="1" applyFill="1" applyBorder="1"/>
    <xf numFmtId="0" fontId="0" fillId="21" borderId="22" xfId="0" applyFill="1" applyBorder="1" applyAlignment="1">
      <alignment wrapText="1"/>
    </xf>
    <xf numFmtId="166" fontId="0" fillId="21" borderId="16" xfId="0" applyNumberFormat="1" applyFill="1" applyBorder="1" applyAlignment="1">
      <alignment wrapText="1"/>
    </xf>
    <xf numFmtId="0" fontId="0" fillId="21" borderId="21" xfId="0" applyFill="1" applyBorder="1" applyAlignment="1">
      <alignment wrapText="1"/>
    </xf>
    <xf numFmtId="166" fontId="0" fillId="21" borderId="23" xfId="0" applyNumberFormat="1" applyFill="1" applyBorder="1" applyAlignment="1">
      <alignment wrapText="1"/>
    </xf>
    <xf numFmtId="0" fontId="0" fillId="3" borderId="21" xfId="0" applyFill="1" applyBorder="1" applyAlignment="1">
      <alignment wrapText="1"/>
    </xf>
    <xf numFmtId="0" fontId="0" fillId="3" borderId="21" xfId="0" applyFont="1" applyFill="1" applyBorder="1"/>
    <xf numFmtId="42" fontId="0" fillId="3" borderId="23" xfId="0" applyNumberFormat="1" applyFill="1" applyBorder="1" applyAlignment="1">
      <alignment wrapText="1"/>
    </xf>
    <xf numFmtId="0" fontId="0" fillId="3" borderId="10" xfId="0" applyFill="1" applyBorder="1" applyAlignment="1">
      <alignment wrapText="1"/>
    </xf>
    <xf numFmtId="166" fontId="0" fillId="21" borderId="21" xfId="0" applyNumberFormat="1" applyFill="1" applyBorder="1" applyAlignment="1">
      <alignment wrapText="1"/>
    </xf>
    <xf numFmtId="0" fontId="0" fillId="17" borderId="21" xfId="0" applyFont="1" applyFill="1" applyBorder="1"/>
    <xf numFmtId="0" fontId="0" fillId="17" borderId="22" xfId="0" applyFill="1" applyBorder="1" applyAlignment="1">
      <alignment wrapText="1"/>
    </xf>
    <xf numFmtId="166" fontId="0" fillId="17" borderId="16" xfId="0" applyNumberFormat="1" applyFill="1" applyBorder="1" applyAlignment="1">
      <alignment wrapText="1"/>
    </xf>
    <xf numFmtId="166" fontId="0" fillId="17" borderId="23" xfId="0" applyNumberFormat="1" applyFill="1" applyBorder="1" applyAlignment="1">
      <alignment wrapText="1"/>
    </xf>
    <xf numFmtId="166" fontId="0" fillId="17" borderId="21" xfId="0" applyNumberFormat="1" applyFill="1" applyBorder="1" applyAlignment="1">
      <alignment wrapText="1"/>
    </xf>
    <xf numFmtId="0" fontId="0" fillId="17" borderId="21" xfId="0" applyFill="1" applyBorder="1" applyAlignment="1">
      <alignment wrapText="1"/>
    </xf>
    <xf numFmtId="0" fontId="0" fillId="17" borderId="24" xfId="0" applyFont="1" applyFill="1" applyBorder="1"/>
    <xf numFmtId="0" fontId="0" fillId="17" borderId="25" xfId="0" applyFill="1" applyBorder="1" applyAlignment="1">
      <alignment wrapText="1"/>
    </xf>
    <xf numFmtId="166" fontId="0" fillId="17" borderId="17" xfId="0" applyNumberFormat="1" applyFill="1" applyBorder="1" applyAlignment="1">
      <alignment wrapText="1"/>
    </xf>
    <xf numFmtId="166" fontId="0" fillId="17" borderId="26" xfId="0" applyNumberFormat="1" applyFill="1" applyBorder="1" applyAlignment="1">
      <alignment wrapText="1"/>
    </xf>
    <xf numFmtId="166" fontId="0" fillId="17" borderId="24" xfId="0" applyNumberFormat="1" applyFill="1" applyBorder="1" applyAlignment="1">
      <alignment wrapText="1"/>
    </xf>
    <xf numFmtId="0" fontId="0" fillId="3" borderId="24" xfId="0" applyFill="1" applyBorder="1" applyAlignment="1">
      <alignment wrapText="1"/>
    </xf>
    <xf numFmtId="0" fontId="0" fillId="3" borderId="22" xfId="0" applyFill="1" applyBorder="1"/>
    <xf numFmtId="6" fontId="0" fillId="3" borderId="21" xfId="0" applyNumberFormat="1" applyFill="1" applyBorder="1" applyAlignment="1">
      <alignment wrapText="1"/>
    </xf>
    <xf numFmtId="0" fontId="24" fillId="15" borderId="30" xfId="31" applyNumberFormat="1" applyFont="1" applyFill="1" applyBorder="1" applyAlignment="1">
      <alignment horizontal="left" wrapText="1"/>
    </xf>
    <xf numFmtId="0" fontId="24" fillId="26" borderId="27" xfId="0" applyFont="1" applyFill="1" applyBorder="1" applyAlignment="1">
      <alignment wrapText="1"/>
    </xf>
    <xf numFmtId="0" fontId="24" fillId="26" borderId="28" xfId="0" applyFont="1" applyFill="1" applyBorder="1" applyAlignment="1">
      <alignment wrapText="1"/>
    </xf>
    <xf numFmtId="6" fontId="24" fillId="26" borderId="11" xfId="0" applyNumberFormat="1" applyFont="1" applyFill="1" applyBorder="1" applyAlignment="1">
      <alignment wrapText="1"/>
    </xf>
    <xf numFmtId="164" fontId="34" fillId="26" borderId="29" xfId="0" applyNumberFormat="1" applyFont="1" applyFill="1" applyBorder="1" applyAlignment="1">
      <alignment wrapText="1"/>
    </xf>
    <xf numFmtId="6" fontId="24" fillId="26" borderId="30" xfId="0" applyNumberFormat="1" applyFont="1" applyFill="1" applyBorder="1" applyAlignment="1">
      <alignment wrapText="1"/>
    </xf>
    <xf numFmtId="6" fontId="31" fillId="19" borderId="13" xfId="0" applyNumberFormat="1" applyFont="1" applyFill="1" applyBorder="1" applyAlignment="1">
      <alignment wrapText="1"/>
    </xf>
    <xf numFmtId="0" fontId="30" fillId="27" borderId="10" xfId="0" applyFont="1" applyFill="1" applyBorder="1" applyAlignment="1">
      <alignment wrapText="1"/>
    </xf>
    <xf numFmtId="0" fontId="30" fillId="27" borderId="12" xfId="0" applyFont="1" applyFill="1" applyBorder="1" applyAlignment="1">
      <alignment wrapText="1"/>
    </xf>
    <xf numFmtId="6" fontId="30" fillId="27" borderId="14" xfId="0" applyNumberFormat="1" applyFont="1" applyFill="1" applyBorder="1" applyAlignment="1">
      <alignment wrapText="1"/>
    </xf>
    <xf numFmtId="6" fontId="31" fillId="27" borderId="13" xfId="0" applyNumberFormat="1" applyFont="1" applyFill="1" applyBorder="1" applyAlignment="1">
      <alignment wrapText="1"/>
    </xf>
    <xf numFmtId="6" fontId="31" fillId="27" borderId="10" xfId="0" applyNumberFormat="1" applyFont="1" applyFill="1" applyBorder="1" applyAlignment="1">
      <alignment wrapText="1"/>
    </xf>
    <xf numFmtId="0" fontId="0" fillId="3" borderId="30" xfId="0" applyFill="1" applyBorder="1" applyAlignment="1">
      <alignment wrapText="1"/>
    </xf>
    <xf numFmtId="6" fontId="12" fillId="17" borderId="16" xfId="34" applyNumberFormat="1" applyFont="1" applyFill="1" applyBorder="1" applyAlignment="1">
      <alignment wrapText="1"/>
    </xf>
    <xf numFmtId="6" fontId="12" fillId="17" borderId="23" xfId="0" applyNumberFormat="1" applyFont="1" applyFill="1" applyBorder="1" applyAlignment="1">
      <alignment wrapText="1"/>
    </xf>
    <xf numFmtId="6" fontId="12" fillId="17" borderId="21" xfId="0" applyNumberFormat="1" applyFont="1" applyFill="1" applyBorder="1" applyAlignment="1">
      <alignment wrapText="1"/>
    </xf>
    <xf numFmtId="0" fontId="9" fillId="17" borderId="21" xfId="34" applyFont="1" applyFill="1" applyBorder="1" applyAlignment="1">
      <alignment wrapText="1"/>
    </xf>
    <xf numFmtId="0" fontId="9" fillId="17" borderId="22" xfId="34" applyFont="1" applyFill="1" applyBorder="1" applyAlignment="1">
      <alignment wrapText="1"/>
    </xf>
    <xf numFmtId="0" fontId="0" fillId="0" borderId="21" xfId="0" applyBorder="1" applyAlignment="1">
      <alignment horizontal="left" wrapText="1"/>
    </xf>
    <xf numFmtId="9" fontId="29" fillId="5" borderId="30" xfId="0" applyNumberFormat="1" applyFont="1" applyFill="1" applyBorder="1" applyAlignment="1">
      <alignment horizontal="left" wrapText="1"/>
    </xf>
    <xf numFmtId="9" fontId="9" fillId="17" borderId="30" xfId="31" applyNumberFormat="1" applyFont="1" applyFill="1" applyBorder="1" applyAlignment="1">
      <alignment horizontal="left" wrapText="1"/>
    </xf>
    <xf numFmtId="0" fontId="8" fillId="21" borderId="12" xfId="37" applyFont="1" applyFill="1" applyBorder="1" applyAlignment="1">
      <alignment wrapText="1"/>
    </xf>
    <xf numFmtId="6" fontId="8" fillId="21" borderId="10" xfId="37" applyNumberFormat="1" applyFont="1" applyFill="1" applyBorder="1" applyAlignment="1">
      <alignment wrapText="1"/>
    </xf>
    <xf numFmtId="0" fontId="8" fillId="21" borderId="10" xfId="37" applyFont="1" applyFill="1" applyBorder="1" applyAlignment="1">
      <alignment wrapText="1"/>
    </xf>
    <xf numFmtId="0" fontId="0" fillId="21" borderId="18" xfId="0" applyFill="1" applyBorder="1" applyAlignment="1">
      <alignment wrapText="1"/>
    </xf>
    <xf numFmtId="0" fontId="8" fillId="21" borderId="18" xfId="37" applyFont="1" applyFill="1" applyBorder="1" applyAlignment="1">
      <alignment wrapText="1"/>
    </xf>
    <xf numFmtId="0" fontId="8" fillId="21" borderId="19" xfId="37" applyFont="1" applyFill="1" applyBorder="1" applyAlignment="1">
      <alignment wrapText="1"/>
    </xf>
    <xf numFmtId="0" fontId="7" fillId="4" borderId="10" xfId="12" applyFont="1" applyFill="1" applyBorder="1" applyAlignment="1">
      <alignment wrapText="1"/>
    </xf>
    <xf numFmtId="0" fontId="7" fillId="4" borderId="12" xfId="12" applyFont="1" applyFill="1" applyBorder="1" applyAlignment="1">
      <alignment wrapText="1"/>
    </xf>
    <xf numFmtId="0" fontId="30" fillId="19" borderId="26" xfId="0" applyFont="1" applyFill="1" applyBorder="1" applyAlignment="1">
      <alignment wrapText="1"/>
    </xf>
    <xf numFmtId="0" fontId="30" fillId="19" borderId="25" xfId="0" applyFont="1" applyFill="1" applyBorder="1" applyAlignment="1">
      <alignment wrapText="1"/>
    </xf>
    <xf numFmtId="6" fontId="30" fillId="19" borderId="17" xfId="0" applyNumberFormat="1" applyFont="1" applyFill="1" applyBorder="1" applyAlignment="1">
      <alignment wrapText="1"/>
    </xf>
    <xf numFmtId="6" fontId="31" fillId="19" borderId="26" xfId="0" applyNumberFormat="1" applyFont="1" applyFill="1" applyBorder="1" applyAlignment="1">
      <alignment wrapText="1"/>
    </xf>
    <xf numFmtId="6" fontId="31" fillId="19" borderId="24" xfId="0" applyNumberFormat="1" applyFont="1" applyFill="1" applyBorder="1" applyAlignment="1">
      <alignment wrapText="1"/>
    </xf>
    <xf numFmtId="0" fontId="0" fillId="0" borderId="24" xfId="0" applyFill="1" applyBorder="1" applyAlignment="1">
      <alignment wrapText="1"/>
    </xf>
    <xf numFmtId="0" fontId="7" fillId="21" borderId="12" xfId="37" applyFont="1" applyFill="1" applyBorder="1" applyAlignment="1">
      <alignment wrapText="1"/>
    </xf>
    <xf numFmtId="0" fontId="7" fillId="17" borderId="12" xfId="34" applyFont="1" applyFill="1" applyBorder="1" applyAlignment="1">
      <alignment wrapText="1"/>
    </xf>
    <xf numFmtId="0" fontId="7" fillId="17" borderId="10" xfId="34" applyFont="1" applyFill="1" applyBorder="1" applyAlignment="1">
      <alignment wrapText="1"/>
    </xf>
    <xf numFmtId="0" fontId="7" fillId="22" borderId="10" xfId="36" applyFont="1" applyFill="1" applyBorder="1" applyAlignment="1">
      <alignment wrapText="1"/>
    </xf>
    <xf numFmtId="0" fontId="7" fillId="22" borderId="12" xfId="36" applyFont="1" applyFill="1" applyBorder="1" applyAlignment="1">
      <alignment wrapText="1"/>
    </xf>
    <xf numFmtId="0" fontId="7" fillId="22" borderId="18" xfId="36" applyFont="1" applyFill="1" applyBorder="1" applyAlignment="1">
      <alignment wrapText="1"/>
    </xf>
    <xf numFmtId="0" fontId="7" fillId="17" borderId="12" xfId="12" applyFont="1" applyFill="1" applyBorder="1" applyAlignment="1">
      <alignment wrapText="1"/>
    </xf>
    <xf numFmtId="6" fontId="7" fillId="17" borderId="10" xfId="12" applyNumberFormat="1" applyFont="1" applyFill="1" applyBorder="1" applyAlignment="1">
      <alignment wrapText="1"/>
    </xf>
    <xf numFmtId="6" fontId="12" fillId="17" borderId="15" xfId="12" applyNumberFormat="1" applyFont="1" applyFill="1" applyBorder="1" applyAlignment="1">
      <alignment wrapText="1"/>
    </xf>
    <xf numFmtId="6" fontId="12" fillId="17" borderId="20" xfId="12" applyNumberFormat="1" applyFont="1" applyFill="1" applyBorder="1" applyAlignment="1">
      <alignment wrapText="1"/>
    </xf>
    <xf numFmtId="6" fontId="12" fillId="17" borderId="18" xfId="12" applyNumberFormat="1" applyFont="1" applyFill="1" applyBorder="1" applyAlignment="1">
      <alignment wrapText="1"/>
    </xf>
    <xf numFmtId="0" fontId="7" fillId="17" borderId="18" xfId="12" applyFont="1" applyFill="1" applyBorder="1" applyAlignment="1">
      <alignment wrapText="1"/>
    </xf>
    <xf numFmtId="0" fontId="7" fillId="17" borderId="19" xfId="12" applyFont="1" applyFill="1" applyBorder="1" applyAlignment="1">
      <alignment wrapText="1"/>
    </xf>
    <xf numFmtId="0" fontId="7" fillId="17" borderId="10" xfId="12" applyFont="1" applyFill="1" applyBorder="1" applyAlignment="1">
      <alignment wrapText="1"/>
    </xf>
    <xf numFmtId="6" fontId="7" fillId="21" borderId="10" xfId="37" applyNumberFormat="1" applyFont="1" applyFill="1" applyBorder="1" applyAlignment="1">
      <alignment wrapText="1"/>
    </xf>
    <xf numFmtId="0" fontId="7" fillId="21" borderId="18" xfId="37" applyFont="1" applyFill="1" applyBorder="1" applyAlignment="1">
      <alignment wrapText="1"/>
    </xf>
    <xf numFmtId="0" fontId="7" fillId="21" borderId="19" xfId="37" applyFont="1" applyFill="1" applyBorder="1" applyAlignment="1">
      <alignment wrapText="1"/>
    </xf>
    <xf numFmtId="42" fontId="24" fillId="0" borderId="13" xfId="0" applyNumberFormat="1" applyFont="1" applyBorder="1" applyAlignment="1">
      <alignment horizontal="center" vertical="center" wrapText="1"/>
    </xf>
    <xf numFmtId="6" fontId="24" fillId="0" borderId="14" xfId="0" applyNumberFormat="1" applyFont="1" applyBorder="1" applyAlignment="1">
      <alignment horizontal="center" vertical="center" wrapText="1"/>
    </xf>
    <xf numFmtId="6" fontId="24" fillId="0" borderId="10" xfId="0" applyNumberFormat="1" applyFont="1" applyBorder="1" applyAlignment="1">
      <alignment horizontal="center" vertical="center" wrapText="1"/>
    </xf>
    <xf numFmtId="9" fontId="0" fillId="26" borderId="30" xfId="31" applyFont="1" applyFill="1" applyBorder="1" applyAlignment="1">
      <alignment wrapText="1"/>
    </xf>
    <xf numFmtId="0" fontId="6" fillId="4" borderId="12" xfId="12" applyFont="1" applyFill="1" applyBorder="1" applyAlignment="1">
      <alignment wrapText="1"/>
    </xf>
    <xf numFmtId="6" fontId="6" fillId="17" borderId="21" xfId="0" applyNumberFormat="1" applyFont="1" applyFill="1" applyBorder="1" applyAlignment="1">
      <alignment wrapText="1"/>
    </xf>
    <xf numFmtId="6" fontId="0" fillId="4" borderId="10" xfId="0" applyNumberFormat="1" applyFill="1" applyBorder="1" applyAlignment="1">
      <alignment vertical="top" wrapText="1"/>
    </xf>
    <xf numFmtId="6" fontId="31" fillId="6" borderId="10" xfId="0" applyNumberFormat="1" applyFont="1" applyFill="1" applyBorder="1" applyAlignment="1">
      <alignment vertical="top" wrapText="1"/>
    </xf>
    <xf numFmtId="6" fontId="31" fillId="19" borderId="10" xfId="0" applyNumberFormat="1" applyFont="1" applyFill="1" applyBorder="1" applyAlignment="1">
      <alignment vertical="top" wrapText="1"/>
    </xf>
    <xf numFmtId="6" fontId="31" fillId="27" borderId="10" xfId="0" applyNumberFormat="1" applyFont="1" applyFill="1" applyBorder="1" applyAlignment="1">
      <alignment vertical="top" wrapText="1"/>
    </xf>
    <xf numFmtId="6" fontId="28" fillId="17" borderId="10" xfId="0" applyNumberFormat="1" applyFont="1" applyFill="1" applyBorder="1" applyAlignment="1">
      <alignment vertical="top" wrapText="1"/>
    </xf>
    <xf numFmtId="6" fontId="0" fillId="17" borderId="10" xfId="0" applyNumberFormat="1" applyFont="1" applyFill="1" applyBorder="1" applyAlignment="1">
      <alignment vertical="top" wrapText="1"/>
    </xf>
    <xf numFmtId="0" fontId="6" fillId="17" borderId="12" xfId="34" applyFont="1" applyFill="1" applyBorder="1" applyAlignment="1">
      <alignment wrapText="1"/>
    </xf>
    <xf numFmtId="6" fontId="6" fillId="17" borderId="10" xfId="12" applyNumberFormat="1" applyFont="1" applyFill="1" applyBorder="1" applyAlignment="1">
      <alignment wrapText="1"/>
    </xf>
    <xf numFmtId="6" fontId="6" fillId="21" borderId="10" xfId="37" applyNumberFormat="1" applyFont="1" applyFill="1" applyBorder="1" applyAlignment="1">
      <alignment wrapText="1"/>
    </xf>
    <xf numFmtId="6" fontId="5" fillId="17" borderId="10" xfId="0" applyNumberFormat="1" applyFont="1" applyFill="1" applyBorder="1" applyAlignment="1">
      <alignment wrapText="1"/>
    </xf>
    <xf numFmtId="6" fontId="5" fillId="21" borderId="10" xfId="37" applyNumberFormat="1" applyFont="1" applyFill="1" applyBorder="1" applyAlignment="1">
      <alignment wrapText="1"/>
    </xf>
    <xf numFmtId="0" fontId="5" fillId="22" borderId="12" xfId="36" applyFont="1" applyFill="1" applyBorder="1" applyAlignment="1">
      <alignment wrapText="1"/>
    </xf>
    <xf numFmtId="0" fontId="5" fillId="17" borderId="10" xfId="34" applyFont="1" applyFill="1" applyBorder="1" applyAlignment="1">
      <alignment wrapText="1"/>
    </xf>
    <xf numFmtId="0" fontId="28" fillId="17" borderId="21" xfId="0" applyFont="1" applyFill="1" applyBorder="1" applyAlignment="1">
      <alignment wrapText="1"/>
    </xf>
    <xf numFmtId="0" fontId="28" fillId="17" borderId="24" xfId="0" applyFont="1" applyFill="1" applyBorder="1" applyAlignment="1">
      <alignment wrapText="1"/>
    </xf>
    <xf numFmtId="0" fontId="24" fillId="28" borderId="10" xfId="0" applyFont="1" applyFill="1" applyBorder="1" applyAlignment="1">
      <alignment wrapText="1"/>
    </xf>
    <xf numFmtId="0" fontId="24" fillId="28" borderId="12" xfId="0" applyFont="1" applyFill="1" applyBorder="1" applyAlignment="1">
      <alignment wrapText="1"/>
    </xf>
    <xf numFmtId="6" fontId="24" fillId="28" borderId="14" xfId="0" applyNumberFormat="1" applyFont="1" applyFill="1" applyBorder="1" applyAlignment="1">
      <alignment wrapText="1"/>
    </xf>
    <xf numFmtId="164" fontId="24" fillId="28" borderId="13" xfId="0" applyNumberFormat="1" applyFont="1" applyFill="1" applyBorder="1" applyAlignment="1">
      <alignment wrapText="1"/>
    </xf>
    <xf numFmtId="6" fontId="24" fillId="28" borderId="10" xfId="0" applyNumberFormat="1" applyFont="1" applyFill="1" applyBorder="1" applyAlignment="1">
      <alignment wrapText="1"/>
    </xf>
    <xf numFmtId="9" fontId="24" fillId="28" borderId="10" xfId="31" applyFont="1" applyFill="1" applyBorder="1" applyAlignment="1">
      <alignment horizontal="left" wrapText="1"/>
    </xf>
    <xf numFmtId="6" fontId="24" fillId="28" borderId="13" xfId="0" applyNumberFormat="1" applyFont="1" applyFill="1" applyBorder="1" applyAlignment="1">
      <alignment wrapText="1"/>
    </xf>
    <xf numFmtId="6" fontId="0" fillId="28" borderId="10" xfId="0" applyNumberFormat="1" applyFont="1" applyFill="1" applyBorder="1" applyAlignment="1">
      <alignment wrapText="1"/>
    </xf>
    <xf numFmtId="0" fontId="24" fillId="0" borderId="12" xfId="0" applyFont="1" applyFill="1" applyBorder="1" applyAlignment="1">
      <alignment wrapText="1"/>
    </xf>
    <xf numFmtId="6" fontId="24" fillId="0" borderId="14" xfId="0" applyNumberFormat="1" applyFont="1" applyFill="1" applyBorder="1" applyAlignment="1">
      <alignment wrapText="1"/>
    </xf>
    <xf numFmtId="6" fontId="24" fillId="0" borderId="13" xfId="0" applyNumberFormat="1" applyFont="1" applyFill="1" applyBorder="1" applyAlignment="1">
      <alignment wrapText="1"/>
    </xf>
    <xf numFmtId="6" fontId="24" fillId="0" borderId="10" xfId="0" applyNumberFormat="1" applyFont="1" applyFill="1" applyBorder="1" applyAlignment="1">
      <alignment wrapText="1"/>
    </xf>
    <xf numFmtId="6" fontId="0" fillId="0" borderId="10" xfId="0" applyNumberFormat="1" applyFont="1" applyFill="1" applyBorder="1" applyAlignment="1">
      <alignment wrapText="1"/>
    </xf>
    <xf numFmtId="0" fontId="4" fillId="21" borderId="12" xfId="37" applyFont="1" applyFill="1" applyBorder="1" applyAlignment="1">
      <alignment wrapText="1"/>
    </xf>
    <xf numFmtId="9" fontId="34" fillId="22" borderId="30" xfId="31" applyNumberFormat="1" applyFont="1" applyFill="1" applyBorder="1" applyAlignment="1">
      <alignment horizontal="left" wrapText="1"/>
    </xf>
    <xf numFmtId="6" fontId="3" fillId="21" borderId="10" xfId="37" applyNumberFormat="1" applyFont="1" applyFill="1" applyBorder="1" applyAlignment="1">
      <alignment wrapText="1"/>
    </xf>
    <xf numFmtId="6" fontId="3" fillId="17" borderId="18" xfId="12" applyNumberFormat="1" applyFont="1" applyFill="1" applyBorder="1" applyAlignment="1">
      <alignment wrapText="1"/>
    </xf>
    <xf numFmtId="6" fontId="3" fillId="17" borderId="10" xfId="12" applyNumberFormat="1" applyFont="1" applyFill="1" applyBorder="1" applyAlignment="1">
      <alignment wrapText="1"/>
    </xf>
    <xf numFmtId="0" fontId="3" fillId="17" borderId="12" xfId="12" applyFont="1" applyFill="1" applyBorder="1" applyAlignment="1">
      <alignment wrapText="1"/>
    </xf>
    <xf numFmtId="0" fontId="2" fillId="22" borderId="12" xfId="36" applyFont="1" applyFill="1" applyBorder="1" applyAlignment="1">
      <alignment wrapText="1"/>
    </xf>
  </cellXfs>
  <cellStyles count="53">
    <cellStyle name="20% - Accent1" xfId="12" builtinId="30"/>
    <cellStyle name="20% - Accent3" xfId="34" builtinId="38"/>
    <cellStyle name="20% - Accent4" xfId="35" builtinId="42"/>
    <cellStyle name="20% - Accent5" xfId="36" builtinId="46"/>
    <cellStyle name="20% - Accent6" xfId="37" builtinId="50"/>
    <cellStyle name="Bad" xfId="32" builtinId="27"/>
    <cellStyle name="Currency" xfId="42"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9" builtinId="9" hidden="1"/>
    <cellStyle name="Followed Hyperlink" xfId="41"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eading 1" xfId="1" builtinId="16" customBuiltin="1"/>
    <cellStyle name="Hyperlink" xfId="2" builtinId="8" hidden="1"/>
    <cellStyle name="Hyperlink" xfId="4" builtinId="8" hidden="1"/>
    <cellStyle name="Hyperlink" xfId="6" builtinId="8" hidden="1"/>
    <cellStyle name="Hyperlink" xfId="8" builtinId="8" hidden="1"/>
    <cellStyle name="Hyperlink" xfId="10"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8" builtinId="8" hidden="1"/>
    <cellStyle name="Hyperlink" xfId="40"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Normal" xfId="0" builtinId="0" customBuiltin="1"/>
    <cellStyle name="Note" xfId="33" builtinId="10"/>
    <cellStyle name="Percent" xfId="31" builtinId="5"/>
  </cellStyles>
  <dxfs count="29">
    <dxf>
      <alignment horizontal="general" vertical="bottom" textRotation="0" wrapText="1" indent="0" justifyLastLine="0" shrinkToFit="0" readingOrder="0"/>
    </dxf>
    <dxf>
      <alignment horizontal="general" vertical="bottom"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numFmt numFmtId="10" formatCode="&quot;$&quot;#,##0_);[Red]\(&quot;$&quot;#,##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32" formatCode="_(&quot;$&quot;* #,##0_);_(&quot;$&quot;* \(#,##0\);_(&quot;$&quot;* &quot;-&quot;_);_(@_)"/>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0" formatCode="&quot;$&quot;#,##0_);[Red]\(&quot;$&quot;#,##0\)"/>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strike val="0"/>
        <outline val="0"/>
        <shadow val="0"/>
        <u val="none"/>
        <vertAlign val="baseline"/>
        <sz val="12"/>
        <name val="Calibri"/>
        <scheme val="minor"/>
      </font>
      <alignment horizontal="general" vertical="bottom" textRotation="0" wrapText="1"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alignment horizontal="general" vertical="bottom" textRotation="0" wrapText="1" indent="0" justifyLastLine="0" shrinkToFit="0" readingOrder="0"/>
    </dxf>
    <dxf>
      <alignment horizontal="left" vertical="bottom"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numFmt numFmtId="10" formatCode="&quot;$&quot;#,##0_);[Red]\(&quot;$&quot;#,##0\)"/>
    </dxf>
    <dxf>
      <font>
        <b/>
      </font>
    </dxf>
    <dxf>
      <numFmt numFmtId="10" formatCode="&quot;$&quot;#,##0_);[Red]\(&quot;$&quot;#,##0\)"/>
    </dxf>
    <dxf>
      <font>
        <b/>
      </font>
    </dxf>
    <dxf>
      <numFmt numFmtId="10" formatCode="&quot;$&quot;#,##0_);[Red]\(&quot;$&quot;#,##0\)"/>
    </dxf>
    <dxf>
      <numFmt numFmtId="10" formatCode="&quot;$&quot;#,##0_);[Red]\(&quot;$&quot;#,##0\)"/>
    </dxf>
    <dxf>
      <numFmt numFmtId="10" formatCode="&quot;$&quot;#,##0_);[Red]\(&quot;$&quot;#,##0\)"/>
    </dxf>
    <dxf>
      <border>
        <top style="thin">
          <color theme="8" tint="0.79998168889431442"/>
        </top>
        <bottom style="thin">
          <color theme="8" tint="0.79998168889431442"/>
        </bottom>
      </border>
    </dxf>
    <dxf>
      <border>
        <top style="thin">
          <color theme="8" tint="0.79998168889431442"/>
        </top>
        <bottom style="thin">
          <color theme="8" tint="0.79998168889431442"/>
        </bottom>
      </border>
    </dxf>
    <dxf>
      <fill>
        <patternFill patternType="solid">
          <fgColor theme="8" tint="0.79998168889431442"/>
          <bgColor theme="8" tint="0.79998168889431442"/>
        </patternFill>
      </fill>
      <border>
        <bottom style="thin">
          <color theme="8"/>
        </bottom>
      </border>
    </dxf>
    <dxf>
      <font>
        <color theme="0"/>
      </font>
      <fill>
        <patternFill patternType="solid">
          <fgColor theme="8" tint="0.39997558519241921"/>
          <bgColor theme="8" tint="0.39997558519241921"/>
        </patternFill>
      </fill>
      <border>
        <bottom style="thin">
          <color theme="8" tint="0.79998168889431442"/>
        </bottom>
        <horizontal style="thin">
          <color theme="8" tint="0.39997558519241921"/>
        </horizontal>
      </border>
    </dxf>
    <dxf>
      <border>
        <bottom style="thin">
          <color theme="8" tint="0.59999389629810485"/>
        </bottom>
      </border>
    </dxf>
    <dxf>
      <font>
        <b/>
        <color theme="1"/>
      </font>
      <fill>
        <patternFill patternType="solid">
          <fgColor theme="0" tint="-0.14999847407452621"/>
          <bgColor theme="0" tint="-0.14999847407452621"/>
        </patternFill>
      </fill>
    </dxf>
    <dxf>
      <font>
        <b/>
        <color theme="0"/>
      </font>
      <fill>
        <patternFill patternType="solid">
          <fgColor theme="8" tint="0.39994506668294322"/>
          <bgColor theme="8" tint="0.79998168889431442"/>
        </patternFill>
      </fill>
    </dxf>
    <dxf>
      <font>
        <b/>
        <color theme="0"/>
      </font>
    </dxf>
    <dxf>
      <font>
        <color theme="0" tint="-4.9989318521683403E-2"/>
      </font>
      <fill>
        <patternFill>
          <bgColor theme="8" tint="0.39994506668294322"/>
        </patternFill>
      </fill>
      <border>
        <left/>
        <right/>
      </border>
    </dxf>
    <dxf>
      <fill>
        <patternFill patternType="solid">
          <fgColor indexed="64"/>
          <bgColor theme="8"/>
        </patternFill>
      </fill>
      <border>
        <top style="thin">
          <color theme="8" tint="-0.249977111117893"/>
        </top>
        <bottom style="thin">
          <color theme="8" tint="-0.249977111117893"/>
        </bottom>
        <horizontal style="thin">
          <color theme="8" tint="-0.249977111117893"/>
        </horizontal>
      </border>
    </dxf>
    <dxf>
      <font>
        <b/>
        <i val="0"/>
        <color theme="1" tint="0.24994659260841701"/>
      </font>
      <border>
        <top style="double">
          <color theme="8" tint="-0.249977111117893"/>
        </top>
      </border>
    </dxf>
    <dxf>
      <font>
        <color theme="0"/>
      </font>
      <fill>
        <patternFill patternType="solid">
          <fgColor theme="8" tint="-0.249977111117893"/>
          <bgColor theme="8" tint="-0.249977111117893"/>
        </patternFill>
      </fill>
      <border>
        <horizontal style="thin">
          <color theme="8" tint="-0.249977111117893"/>
        </horizontal>
      </border>
    </dxf>
    <dxf>
      <font>
        <color theme="1"/>
      </font>
      <border>
        <horizontal style="thin">
          <color theme="8" tint="0.79998168889431442"/>
        </horizontal>
      </border>
    </dxf>
  </dxfs>
  <tableStyles count="1" defaultTableStyle="TableStyleMedium2" defaultPivotStyle="PivotStyleLight16">
    <tableStyle name="BudgetReportPivot" table="0" count="13">
      <tableStyleElement type="wholeTable" dxfId="28"/>
      <tableStyleElement type="headerRow" dxfId="27"/>
      <tableStyleElement type="totalRow" dxfId="26"/>
      <tableStyleElement type="firstRowStripe" dxfId="25"/>
      <tableStyleElement type="firstColumnStripe" dxfId="24"/>
      <tableStyleElement type="firstHeaderCell" dxfId="23"/>
      <tableStyleElement type="firstSubtotalRow" dxfId="22"/>
      <tableStyleElement type="secondSubtotalRow" dxfId="21"/>
      <tableStyleElement type="firstColumnSubheading" dxfId="20"/>
      <tableStyleElement type="firstRowSubheading" dxfId="19"/>
      <tableStyleElement type="secondRowSubheading" dxfId="18"/>
      <tableStyleElement type="pageFieldLabels" dxfId="17"/>
      <tableStyleElement type="pageFieldValues" dxfId="16"/>
    </tableStyle>
  </tableStyles>
  <colors>
    <mruColors>
      <color rgb="FFFFFECF"/>
      <color rgb="FFFFFD78"/>
      <color rgb="FFDEF1B2"/>
      <color rgb="FFCBF1C1"/>
      <color rgb="FFDFF0C2"/>
      <color rgb="FFD5FC7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pivotCacheDefinition" Target="pivotCache/pivotCacheDefinition1.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2"/>
          <c:order val="0"/>
          <c:cat>
            <c:numRef>
              <c:f>'Budget Report'!$B$25:$B$36</c:f>
              <c:numCache>
                <c:formatCode>General</c:formatCode>
                <c:ptCount val="12"/>
              </c:numCache>
            </c:numRef>
          </c:cat>
          <c:val>
            <c:numRef>
              <c:f>'Budget Report'!$D$25:$D$36</c:f>
              <c:numCache>
                <c:formatCode>General</c:formatCode>
                <c:ptCount val="12"/>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744421141968032"/>
          <c:y val="0.12846982288423"/>
          <c:w val="0.236417181385261"/>
          <c:h val="0.783362621234059"/>
        </c:manualLayout>
      </c:layout>
      <c:overlay val="0"/>
      <c:txPr>
        <a:bodyPr/>
        <a:lstStyle/>
        <a:p>
          <a:pPr>
            <a:defRPr sz="1200"/>
          </a:pPr>
          <a:endParaRPr lang="en-US"/>
        </a:p>
      </c:txPr>
    </c:legend>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184150</xdr:colOff>
      <xdr:row>22</xdr:row>
      <xdr:rowOff>0</xdr:rowOff>
    </xdr:from>
    <xdr:to>
      <xdr:col>7</xdr:col>
      <xdr:colOff>660400</xdr:colOff>
      <xdr:row>48</xdr:row>
      <xdr:rowOff>88900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nne Scalfaro" refreshedDate="43117.560678935188" createdVersion="4" refreshedVersion="4" minRefreshableVersion="3" recordCount="35">
  <cacheSource type="worksheet">
    <worksheetSource name="BudgetDetails"/>
  </cacheSource>
  <cacheFields count="7">
    <cacheField name="Budget Category" numFmtId="0">
      <sharedItems containsBlank="1"/>
    </cacheField>
    <cacheField name="Line Item Description" numFmtId="0">
      <sharedItems containsBlank="1"/>
    </cacheField>
    <cacheField name="Proposed 2018" numFmtId="0">
      <sharedItems containsString="0" containsBlank="1" containsNumber="1" containsInteger="1" minValue="500" maxValue="451841"/>
    </cacheField>
    <cacheField name="2017" numFmtId="0">
      <sharedItems containsString="0" containsBlank="1" containsNumber="1" containsInteger="1" minValue="0" maxValue="457804"/>
    </cacheField>
    <cacheField name="Difference " numFmtId="6">
      <sharedItems containsString="0" containsBlank="1" containsNumber="1" containsInteger="1" minValue="-5963" maxValue="30580"/>
    </cacheField>
    <cacheField name="Comments" numFmtId="0">
      <sharedItems containsBlank="1" longText="1"/>
    </cacheField>
    <cacheField name="Column1"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5">
  <r>
    <s v="Staff Relations"/>
    <s v="Salaries (incl. housing) for all Full-time staff and part-time ministerial staff"/>
    <n v="265590"/>
    <n v="269833"/>
    <n v="-4243"/>
    <s v="Salaries for full-time and part-time ministerial staff (Senior Pastor, Pastor, Pastor Emerita, Interim Dir. of Music, Accompanist/Interim Music Coor., Children's Ministry Coor., Nursery Coor.) as well as new Pastoral Position and Director of Music and Accompanist/Organist position. Includes COLA increases for Senior Pastor &amp; Pastor, and Sept. 2018 tenure bonus for Senior Pastor."/>
    <m/>
  </r>
  <r>
    <s v="Staff Relations"/>
    <s v="Contract Positions/Stipend Positions/Part-time hourly positions"/>
    <n v="85464"/>
    <n v="89710"/>
    <n v="-4246"/>
    <s v="Includes Operations &amp; Administrative Coordinator, Accountant, Sound Techs and Nursery Workers. Includes COLA increase for Operations &amp; Administrative Coordinator. "/>
    <m/>
  </r>
  <r>
    <s v="Staff Relations"/>
    <s v="MMBB Retirement"/>
    <n v="30578"/>
    <n v="25633"/>
    <n v="4945"/>
    <s v="Includes Senior Pastor, Pastor, &amp; New Pastoral Position. Complies with 16% covenant of MMBB."/>
    <m/>
  </r>
  <r>
    <s v="Staff Relations"/>
    <s v="Health Insurance"/>
    <n v="26400"/>
    <n v="28000"/>
    <n v="-1600"/>
    <s v="Includes Senior Pastor, Pastor, &amp; New Pastoral Position. Reflects a 10% increase over 2017."/>
    <m/>
  </r>
  <r>
    <s v="Staff Relations"/>
    <s v="SECA / FICA"/>
    <n v="25109"/>
    <n v="26728"/>
    <n v="-1619"/>
    <s v="8% of salaries"/>
    <m/>
  </r>
  <r>
    <s v="Staff Relations"/>
    <s v="Expense Allowances"/>
    <n v="11000"/>
    <n v="11000"/>
    <n v="0"/>
    <s v="Includes Senior Pastor, Pastor, New Pastor Position, as well as Pastor Emerita/Pastoral Associate mileage"/>
    <m/>
  </r>
  <r>
    <s v="Staff Relations"/>
    <s v="Workers Comp"/>
    <n v="6000"/>
    <n v="6000"/>
    <n v="0"/>
    <m/>
    <m/>
  </r>
  <r>
    <s v="Staff Relations"/>
    <s v="Staff Appreciation"/>
    <n v="500"/>
    <n v="0"/>
    <n v="500"/>
    <m/>
    <m/>
  </r>
  <r>
    <s v="Staff Relations"/>
    <s v="Staff Development "/>
    <n v="1200"/>
    <n v="900"/>
    <n v="300"/>
    <s v="Quarterly staff spiritual direction."/>
    <m/>
  </r>
  <r>
    <s v="Staff Relations"/>
    <s v="TOTAL"/>
    <n v="451841"/>
    <n v="457804"/>
    <n v="-5963"/>
    <m/>
    <s v=" "/>
  </r>
  <r>
    <m/>
    <m/>
    <m/>
    <m/>
    <m/>
    <m/>
    <m/>
  </r>
  <r>
    <s v="Resource Management"/>
    <s v="Custodial (contract)"/>
    <n v="25000"/>
    <n v="23500"/>
    <n v="1500"/>
    <m/>
    <m/>
  </r>
  <r>
    <s v="Resource Management"/>
    <s v="Print Production"/>
    <n v="2000"/>
    <n v="2000"/>
    <n v="0"/>
    <m/>
    <m/>
  </r>
  <r>
    <s v="Resource Management"/>
    <s v="Office Supplies"/>
    <n v="4000"/>
    <n v="4000"/>
    <n v="0"/>
    <m/>
    <m/>
  </r>
  <r>
    <s v="Resource Management"/>
    <s v="Janitorial Supplies"/>
    <n v="4000"/>
    <n v="3700"/>
    <n v="300"/>
    <s v="Based on 2017 actuals"/>
    <m/>
  </r>
  <r>
    <s v="Resource Management"/>
    <s v="Kitchen Supplies"/>
    <n v="1600"/>
    <n v="1000"/>
    <n v="600"/>
    <s v="Based on 2017 actuals"/>
    <m/>
  </r>
  <r>
    <s v="Resource Management"/>
    <s v="Office Equipment Maintenance"/>
    <n v="14000"/>
    <n v="14000"/>
    <n v="0"/>
    <m/>
    <m/>
  </r>
  <r>
    <s v="Resource Management"/>
    <s v="Postage"/>
    <n v="3000"/>
    <n v="3000"/>
    <n v="0"/>
    <m/>
    <m/>
  </r>
  <r>
    <s v="Resource Management"/>
    <s v="Utilities - Telephone"/>
    <n v="6700"/>
    <n v="6000"/>
    <n v="700"/>
    <s v="Based on 2017 actuals"/>
    <m/>
  </r>
  <r>
    <s v="Resource Management"/>
    <s v="Utilties - Electric"/>
    <n v="31500"/>
    <n v="27000"/>
    <n v="4500"/>
    <s v="Based on 2017 actuals"/>
    <m/>
  </r>
  <r>
    <s v="Resource Management"/>
    <s v="Utilities - Fuel (Natural Gas)"/>
    <n v="24200"/>
    <n v="22000"/>
    <n v="2200"/>
    <s v="Based on 2017 actuals"/>
    <m/>
  </r>
  <r>
    <s v="Resource Management"/>
    <s v="Utilities - Water / Sewer"/>
    <n v="12000"/>
    <n v="11000"/>
    <n v="1000"/>
    <s v="Based on 2017 actuals"/>
    <m/>
  </r>
  <r>
    <s v="Resource Management"/>
    <s v="Contract Services"/>
    <n v="8300"/>
    <n v="7500"/>
    <n v="800"/>
    <s v="Includes Altitude Payroll, Security Services, Republic Services, LOGOS, Pest control, Zane Benefits, &amp; Church Network Membership fee. "/>
    <m/>
  </r>
  <r>
    <s v="Resource Management"/>
    <s v="Insurance - Bldg./Auto"/>
    <n v="26380"/>
    <n v="27400"/>
    <n v="-1020"/>
    <s v="Based on 2017 actuals"/>
    <m/>
  </r>
  <r>
    <s v="Resource Management"/>
    <s v="Grounds Maintenance"/>
    <n v="13000"/>
    <n v="8000"/>
    <n v="5000"/>
    <s v="Due to the fire we will need to do significant landscape changes to the exterior of our facility. The extra $5,000 will allow us to implement recommendations from the fire department and security/safety concerns."/>
    <m/>
  </r>
  <r>
    <s v="Resource Management"/>
    <s v="Vehicles"/>
    <n v="1500"/>
    <n v="1500"/>
    <n v="0"/>
    <m/>
    <m/>
  </r>
  <r>
    <s v="Resource Management"/>
    <s v="Building Repairs / Maintenance"/>
    <n v="25000"/>
    <n v="23000"/>
    <n v="2000"/>
    <s v="Routine maintenance"/>
    <m/>
  </r>
  <r>
    <s v="Resource Management"/>
    <s v="Risk Management"/>
    <n v="2500"/>
    <n v="0"/>
    <n v="2500"/>
    <m/>
    <m/>
  </r>
  <r>
    <s v="Resource Management"/>
    <s v="Work Day Expenses"/>
    <n v="500"/>
    <n v="500"/>
    <n v="0"/>
    <m/>
    <m/>
  </r>
  <r>
    <s v="Resource Management"/>
    <s v="Finance, EFT Fees"/>
    <n v="9000"/>
    <n v="6000"/>
    <n v="3000"/>
    <s v="Based on 2017 actuals"/>
    <m/>
  </r>
  <r>
    <s v="Resource Management"/>
    <s v="Envelopes"/>
    <n v="900"/>
    <n v="900"/>
    <n v="0"/>
    <m/>
    <m/>
  </r>
  <r>
    <s v="Resource Management"/>
    <s v="Technology Maintenance "/>
    <n v="3000"/>
    <n v="2500"/>
    <n v="500"/>
    <s v="Includes internet maintenance"/>
    <m/>
  </r>
  <r>
    <s v="Resource Management"/>
    <s v="Stewardship development"/>
    <n v="4000"/>
    <n v="4000"/>
    <n v="0"/>
    <m/>
    <m/>
  </r>
  <r>
    <s v="Resource Management"/>
    <s v="Technology Upgrades"/>
    <n v="9000"/>
    <n v="2000"/>
    <n v="7000"/>
    <s v="Internet upgrades, computer upgrades, database"/>
    <m/>
  </r>
  <r>
    <s v="Resource Management"/>
    <s v="TOTAL"/>
    <n v="231080"/>
    <n v="200500"/>
    <n v="3058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BudgetReport" cacheId="26" applyNumberFormats="0" applyBorderFormats="0" applyFontFormats="0" applyPatternFormats="0" applyAlignmentFormats="0" applyWidthHeightFormats="1" dataCaption="Values" updatedVersion="4" minRefreshableVersion="3" fieldPrintTitles="1" itemPrintTitles="1" createdVersion="4" indent="0" outline="1" outlineData="1" multipleFieldFilters="0" chartFormat="5" rowHeaderCaption="Budget Categories">
  <location ref="B23:G36" firstHeaderRow="1" firstDataRow="1" firstDataCol="1"/>
  <pivotFields count="7">
    <pivotField showAll="0" defaultSubtotal="0"/>
    <pivotField showAll="0" defaultSubtotal="0"/>
    <pivotField showAll="0" defaultSubtotal="0"/>
    <pivotField showAll="0" defaultSubtotal="0"/>
    <pivotField showAll="0" defaultSubtotal="0"/>
    <pivotField showAll="0" defaultSubtotal="0"/>
    <pivotField showAll="0" defaultSubtotal="0"/>
  </pivotFields>
  <pivotTableStyleInfo name="PivotStyleMedium11" showRowHeaders="1" showColHeaders="1" showRowStripes="0" showColStripes="1" showLastColumn="1"/>
</pivotTableDefinition>
</file>

<file path=xl/tables/table1.xml><?xml version="1.0" encoding="utf-8"?>
<table xmlns="http://schemas.openxmlformats.org/spreadsheetml/2006/main" id="8" name="Table8" displayName="Table8" ref="A1:F3" totalsRowShown="0">
  <autoFilter ref="A1:F3"/>
  <tableColumns count="6">
    <tableColumn id="1" name="Description"/>
    <tableColumn id="2" name="Category"/>
    <tableColumn id="3" name="Plan A"/>
    <tableColumn id="4" name="Plan B"/>
    <tableColumn id="5" name="Difference"/>
    <tableColumn id="6" name="Actual Cost Ranking"/>
  </tableColumns>
  <tableStyleInfo name="TableStyleMedium2" showFirstColumn="0" showLastColumn="0" showRowStripes="1" showColumnStripes="0"/>
</table>
</file>

<file path=xl/tables/table2.xml><?xml version="1.0" encoding="utf-8"?>
<table xmlns="http://schemas.openxmlformats.org/spreadsheetml/2006/main" id="3" name="Table3" displayName="Table3" ref="B3:C7" totalsRowShown="0">
  <autoFilter ref="B3:C7"/>
  <tableColumns count="2">
    <tableColumn id="1" name="Projected Monthly Income"/>
    <tableColumn id="2" name=" " dataDxfId="15"/>
  </tableColumns>
  <tableStyleInfo name="TableStyleMedium2" showFirstColumn="0" showLastColumn="0" showRowStripes="1" showColumnStripes="0"/>
</table>
</file>

<file path=xl/tables/table3.xml><?xml version="1.0" encoding="utf-8"?>
<table xmlns="http://schemas.openxmlformats.org/spreadsheetml/2006/main" id="4" name="Table4" displayName="Table4" ref="B9:C13" totalsRowShown="0">
  <autoFilter ref="B9:C13"/>
  <tableColumns count="2">
    <tableColumn id="1" name="Actual Monthly Income"/>
    <tableColumn id="2" name=" " dataDxfId="14"/>
  </tableColumns>
  <tableStyleInfo name="TableStyleMedium2" showFirstColumn="0" showLastColumn="0" showRowStripes="1" showColumnStripes="0"/>
</table>
</file>

<file path=xl/tables/table4.xml><?xml version="1.0" encoding="utf-8"?>
<table xmlns="http://schemas.openxmlformats.org/spreadsheetml/2006/main" id="5" name="Table5" displayName="Table5" ref="B15:C18" totalsRowShown="0">
  <autoFilter ref="B15:C18"/>
  <tableColumns count="2">
    <tableColumn id="1" name="Balance (income - expenses)"/>
    <tableColumn id="2" name=" " dataDxfId="13"/>
  </tableColumns>
  <tableStyleInfo name="TableStyleMedium2" showFirstColumn="0" showLastColumn="0" showRowStripes="1" showColumnStripes="0"/>
</table>
</file>

<file path=xl/tables/table5.xml><?xml version="1.0" encoding="utf-8"?>
<table xmlns="http://schemas.openxmlformats.org/spreadsheetml/2006/main" id="6" name="Table6" displayName="Table6" ref="E3:E4" totalsRowShown="0" dataDxfId="12">
  <autoFilter ref="E3:E4"/>
  <tableColumns count="1">
    <tableColumn id="1" name="Projected Monthly Expenses" dataDxfId="11">
      <calculatedColumnFormula>SUM(BudgetDetails[Proposed 2018])</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7" name="Table7" displayName="Table7" ref="E9:E10" totalsRowShown="0" dataDxfId="10">
  <autoFilter ref="E9:E10"/>
  <tableColumns count="1">
    <tableColumn id="1" name="Actual Monthly Expenses" dataDxfId="9">
      <calculatedColumnFormula>SUM(#REF!)</calculatedColumnFormula>
    </tableColumn>
  </tableColumns>
  <tableStyleInfo name="TableStyleMedium2" showFirstColumn="0" showLastColumn="0" showRowStripes="1" showColumnStripes="0"/>
</table>
</file>

<file path=xl/tables/table7.xml><?xml version="1.0" encoding="utf-8"?>
<table xmlns="http://schemas.openxmlformats.org/spreadsheetml/2006/main" id="1" name="BudgetDetails" displayName="BudgetDetails" ref="A1:G36" totalsRowShown="0" headerRowDxfId="8" dataDxfId="7">
  <autoFilter ref="A1:G36"/>
  <sortState ref="A2:F31">
    <sortCondition ref="A2:A60"/>
    <sortCondition ref="B2:B60"/>
  </sortState>
  <tableColumns count="7">
    <tableColumn id="1" name="Budget Category" dataDxfId="6"/>
    <tableColumn id="2" name="Line Item Description" dataDxfId="5"/>
    <tableColumn id="3" name="Proposed 2018" dataDxfId="4"/>
    <tableColumn id="5" name="2017" dataDxfId="3"/>
    <tableColumn id="7" name="Difference " dataDxfId="2">
      <calculatedColumnFormula>SUM(D2-#REF!)</calculatedColumnFormula>
    </tableColumn>
    <tableColumn id="6" name="Comments" dataDxfId="1"/>
    <tableColumn id="4" name="Column1" dataDxfId="0"/>
  </tableColumns>
  <tableStyleInfo name="TableStyleMedium2" showFirstColumn="0" showLastColumn="0" showRowStripes="1" showColumnStripes="0"/>
</table>
</file>

<file path=xl/tables/table8.xml><?xml version="1.0" encoding="utf-8"?>
<table xmlns="http://schemas.openxmlformats.org/spreadsheetml/2006/main" id="2" name="BudgetCategoryLookup" displayName="BudgetCategoryLookup" ref="A1:A18" totalsRowShown="0">
  <autoFilter ref="A1:A18"/>
  <sortState ref="A2:A13">
    <sortCondition ref="A1:A13"/>
  </sortState>
  <tableColumns count="1">
    <tableColumn id="1" name="Budget Category Lookup"/>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table" Target="../tables/table2.xml"/><Relationship Id="rId5" Type="http://schemas.openxmlformats.org/officeDocument/2006/relationships/table" Target="../tables/table3.xml"/><Relationship Id="rId6" Type="http://schemas.openxmlformats.org/officeDocument/2006/relationships/table" Target="../tables/table4.xml"/><Relationship Id="rId7" Type="http://schemas.openxmlformats.org/officeDocument/2006/relationships/table" Target="../tables/table5.xml"/><Relationship Id="rId8" Type="http://schemas.openxmlformats.org/officeDocument/2006/relationships/table" Target="../tables/table6.xml"/><Relationship Id="rId9" Type="http://schemas.openxmlformats.org/officeDocument/2006/relationships/comments" Target="../comments1.xml"/><Relationship Id="rId1" Type="http://schemas.openxmlformats.org/officeDocument/2006/relationships/pivotTable" Target="../pivotTables/pivotTable1.xml"/><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table" Target="../tables/table8.x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workbookViewId="0">
      <selection activeCell="C15" sqref="C15"/>
    </sheetView>
  </sheetViews>
  <sheetFormatPr baseColWidth="10" defaultColWidth="11" defaultRowHeight="15" x14ac:dyDescent="0"/>
  <cols>
    <col min="1" max="1" width="13" customWidth="1"/>
    <col min="2" max="2" width="11" customWidth="1"/>
    <col min="3" max="3" width="15.6640625" customWidth="1"/>
    <col min="4" max="4" width="12.83203125" customWidth="1"/>
    <col min="5" max="5" width="12.1640625" customWidth="1"/>
    <col min="6" max="6" width="19.83203125" customWidth="1"/>
  </cols>
  <sheetData>
    <row r="1" spans="1:6">
      <c r="A1" t="s">
        <v>1</v>
      </c>
      <c r="B1" t="s">
        <v>0</v>
      </c>
      <c r="C1" t="s">
        <v>41</v>
      </c>
      <c r="D1" t="s">
        <v>40</v>
      </c>
      <c r="E1" t="s">
        <v>2</v>
      </c>
      <c r="F1" t="s">
        <v>21</v>
      </c>
    </row>
    <row r="2" spans="1:6">
      <c r="A2" t="s">
        <v>4</v>
      </c>
      <c r="B2" t="s">
        <v>3</v>
      </c>
      <c r="C2">
        <v>100</v>
      </c>
      <c r="D2">
        <v>0</v>
      </c>
      <c r="E2">
        <v>100</v>
      </c>
      <c r="F2">
        <v>0</v>
      </c>
    </row>
    <row r="3" spans="1:6">
      <c r="A3" t="s">
        <v>5</v>
      </c>
      <c r="B3" t="s">
        <v>3</v>
      </c>
      <c r="C3">
        <v>1000</v>
      </c>
      <c r="D3">
        <v>1200</v>
      </c>
      <c r="E3">
        <v>-200</v>
      </c>
      <c r="F3">
        <v>1200</v>
      </c>
    </row>
  </sheetData>
  <pageMargins left="0.75" right="0.75" top="1" bottom="1" header="0.5" footer="0.5"/>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G39"/>
  <sheetViews>
    <sheetView showGridLines="0" topLeftCell="A151" workbookViewId="0">
      <selection activeCell="B108" sqref="B108"/>
    </sheetView>
  </sheetViews>
  <sheetFormatPr baseColWidth="10" defaultColWidth="8.83203125" defaultRowHeight="15" x14ac:dyDescent="0"/>
  <cols>
    <col min="1" max="1" width="1.6640625" customWidth="1"/>
    <col min="2" max="2" width="33.33203125" customWidth="1"/>
    <col min="3" max="3" width="17" customWidth="1"/>
    <col min="4" max="4" width="13.33203125" customWidth="1"/>
    <col min="5" max="5" width="32.5" customWidth="1"/>
    <col min="6" max="6" width="1.6640625" customWidth="1"/>
    <col min="7" max="7" width="29.1640625" customWidth="1"/>
  </cols>
  <sheetData>
    <row r="1" spans="1:7" ht="35.25" customHeight="1" thickBot="1">
      <c r="A1" s="20" t="s">
        <v>19</v>
      </c>
      <c r="B1" s="4"/>
      <c r="C1" s="4"/>
      <c r="D1" s="4"/>
      <c r="E1" s="5"/>
    </row>
    <row r="2" spans="1:7" ht="9" customHeight="1" thickTop="1">
      <c r="A2" s="6"/>
      <c r="B2" s="8"/>
      <c r="C2" s="7"/>
      <c r="D2" s="8"/>
      <c r="E2" s="8"/>
      <c r="F2" s="9"/>
    </row>
    <row r="3" spans="1:7">
      <c r="A3" s="10"/>
      <c r="B3" s="1" t="s">
        <v>9</v>
      </c>
      <c r="C3" s="1" t="s">
        <v>15</v>
      </c>
      <c r="D3" s="1"/>
      <c r="E3" s="1" t="s">
        <v>12</v>
      </c>
      <c r="F3" s="11"/>
    </row>
    <row r="4" spans="1:7" ht="15" customHeight="1">
      <c r="A4" s="10"/>
      <c r="B4" s="1" t="s">
        <v>6</v>
      </c>
      <c r="C4" s="18">
        <v>6000</v>
      </c>
      <c r="D4" s="1"/>
      <c r="E4" s="19">
        <f>SUM(BudgetDetails[Proposed 2018])</f>
        <v>1365842</v>
      </c>
      <c r="F4" s="11"/>
    </row>
    <row r="5" spans="1:7" ht="15" customHeight="1">
      <c r="A5" s="10"/>
      <c r="B5" s="1" t="s">
        <v>11</v>
      </c>
      <c r="C5" s="18">
        <v>1000</v>
      </c>
      <c r="D5" s="1"/>
      <c r="E5" s="1"/>
      <c r="F5" s="11"/>
    </row>
    <row r="6" spans="1:7">
      <c r="A6" s="10"/>
      <c r="B6" s="1" t="s">
        <v>7</v>
      </c>
      <c r="C6" s="18">
        <v>2500</v>
      </c>
      <c r="D6" s="1"/>
      <c r="E6" s="1"/>
      <c r="F6" s="11"/>
    </row>
    <row r="7" spans="1:7" ht="15" customHeight="1">
      <c r="A7" s="10"/>
      <c r="B7" s="1" t="s">
        <v>8</v>
      </c>
      <c r="C7" s="19">
        <f>SUM(C4:C6)</f>
        <v>9500</v>
      </c>
      <c r="D7" s="1"/>
      <c r="E7" s="1"/>
      <c r="F7" s="11"/>
    </row>
    <row r="8" spans="1:7" ht="15" customHeight="1">
      <c r="A8" s="10"/>
      <c r="B8" s="1"/>
      <c r="C8" s="1"/>
      <c r="D8" s="12"/>
      <c r="E8" s="1"/>
      <c r="F8" s="11"/>
    </row>
    <row r="9" spans="1:7" ht="15" customHeight="1">
      <c r="A9" s="10"/>
      <c r="B9" s="1" t="s">
        <v>14</v>
      </c>
      <c r="C9" s="1" t="s">
        <v>15</v>
      </c>
      <c r="D9" s="12"/>
      <c r="E9" s="1" t="s">
        <v>13</v>
      </c>
      <c r="F9" s="11"/>
    </row>
    <row r="10" spans="1:7" ht="15" customHeight="1">
      <c r="A10" s="10"/>
      <c r="B10" s="1" t="s">
        <v>6</v>
      </c>
      <c r="C10" s="18">
        <v>5800</v>
      </c>
      <c r="D10" s="1"/>
      <c r="E10" s="19" t="e">
        <f>SUM(#REF!)</f>
        <v>#REF!</v>
      </c>
      <c r="F10" s="11"/>
    </row>
    <row r="11" spans="1:7" ht="15" customHeight="1">
      <c r="A11" s="10"/>
      <c r="B11" s="1" t="s">
        <v>11</v>
      </c>
      <c r="C11" s="18">
        <v>2000</v>
      </c>
      <c r="D11" s="1"/>
      <c r="E11" s="1"/>
      <c r="F11" s="11"/>
    </row>
    <row r="12" spans="1:7">
      <c r="A12" s="10"/>
      <c r="B12" s="1" t="s">
        <v>7</v>
      </c>
      <c r="C12" s="18">
        <v>1500</v>
      </c>
      <c r="D12" s="1"/>
      <c r="E12" s="1"/>
      <c r="F12" s="11"/>
    </row>
    <row r="13" spans="1:7" ht="15" customHeight="1">
      <c r="A13" s="10"/>
      <c r="B13" s="1" t="s">
        <v>8</v>
      </c>
      <c r="C13" s="19">
        <f>SUM(C10:C12)</f>
        <v>9300</v>
      </c>
      <c r="D13" s="1"/>
      <c r="E13" s="1"/>
      <c r="F13" s="11"/>
    </row>
    <row r="14" spans="1:7" ht="15" customHeight="1">
      <c r="A14" s="10"/>
      <c r="B14" s="1"/>
      <c r="C14" s="12"/>
      <c r="D14" s="1"/>
      <c r="E14" s="1"/>
      <c r="F14" s="11"/>
    </row>
    <row r="15" spans="1:7" ht="15" customHeight="1">
      <c r="A15" s="10"/>
      <c r="B15" s="1" t="s">
        <v>18</v>
      </c>
      <c r="C15" s="1" t="s">
        <v>15</v>
      </c>
      <c r="D15" s="12"/>
      <c r="E15" s="1"/>
      <c r="F15" s="11"/>
    </row>
    <row r="16" spans="1:7">
      <c r="A16" s="10"/>
      <c r="B16" s="1" t="s">
        <v>16</v>
      </c>
      <c r="C16" s="19">
        <f>C7-SUM(BudgetDetails[Proposed 2018])</f>
        <v>-1356342</v>
      </c>
      <c r="D16" s="1"/>
      <c r="E16" s="1"/>
      <c r="F16" s="11"/>
    </row>
    <row r="17" spans="1:7">
      <c r="A17" s="10"/>
      <c r="B17" s="1" t="s">
        <v>17</v>
      </c>
      <c r="C17" s="19" t="e">
        <f>C13-SUM(#REF!)</f>
        <v>#REF!</v>
      </c>
      <c r="D17" s="1"/>
      <c r="E17" s="1"/>
      <c r="F17" s="11"/>
    </row>
    <row r="18" spans="1:7">
      <c r="A18" s="10"/>
      <c r="B18" s="1" t="s">
        <v>2</v>
      </c>
      <c r="C18" s="19" t="e">
        <f>C16-C17</f>
        <v>#REF!</v>
      </c>
      <c r="D18" s="1"/>
      <c r="E18" s="1"/>
      <c r="F18" s="11"/>
    </row>
    <row r="19" spans="1:7" ht="9" customHeight="1" thickBot="1">
      <c r="A19" s="13"/>
      <c r="B19" s="15"/>
      <c r="C19" s="14"/>
      <c r="D19" s="15"/>
      <c r="E19" s="15"/>
      <c r="F19" s="16"/>
    </row>
    <row r="20" spans="1:7" ht="9" customHeight="1" thickTop="1">
      <c r="A20" s="1"/>
      <c r="B20" s="1"/>
      <c r="C20" s="12"/>
      <c r="D20" s="1"/>
      <c r="E20" s="1"/>
      <c r="F20" s="1"/>
    </row>
    <row r="21" spans="1:7" ht="34.5" customHeight="1" thickBot="1">
      <c r="A21" s="3" t="s">
        <v>20</v>
      </c>
      <c r="B21" s="4"/>
      <c r="C21" s="4"/>
      <c r="D21" s="4"/>
      <c r="E21" s="5"/>
      <c r="F21" s="5"/>
      <c r="G21" s="17"/>
    </row>
    <row r="22" spans="1:7" ht="16" thickTop="1">
      <c r="B22" s="2"/>
      <c r="C22" s="1"/>
    </row>
    <row r="39" spans="2:2"/>
  </sheetData>
  <phoneticPr fontId="17" type="noConversion"/>
  <printOptions horizontalCentered="1"/>
  <pageMargins left="0.5" right="0.5" top="0.75" bottom="0.75" header="0.3" footer="0.3"/>
  <pageSetup scale="69" fitToHeight="0" orientation="landscape" horizontalDpi="200" verticalDpi="200"/>
  <headerFooter>
    <oddHeader>&amp;L&amp;"-,Bold"&amp;18&amp;K01+020Budget Report&amp;R&amp;"-,Bold"&amp;K01+020[Your Name]
&amp;D
Page &amp;P of &amp;N</oddHeader>
  </headerFooter>
  <drawing r:id="rId2"/>
  <legacyDrawing r:id="rId3"/>
  <tableParts count="5">
    <tablePart r:id="rId4"/>
    <tablePart r:id="rId5"/>
    <tablePart r:id="rId6"/>
    <tablePart r:id="rId7"/>
    <tablePart r:id="rId8"/>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81"/>
  <sheetViews>
    <sheetView tabSelected="1" view="pageLayout" topLeftCell="A164" zoomScaleNormal="101" zoomScalePageLayoutView="101" workbookViewId="0">
      <selection activeCell="F183" sqref="F183"/>
    </sheetView>
  </sheetViews>
  <sheetFormatPr baseColWidth="10" defaultColWidth="44.6640625" defaultRowHeight="15" x14ac:dyDescent="0"/>
  <cols>
    <col min="1" max="1" width="23.33203125" style="36" customWidth="1"/>
    <col min="2" max="2" width="23.83203125" style="54" customWidth="1"/>
    <col min="3" max="3" width="15.83203125" style="67" customWidth="1"/>
    <col min="4" max="4" width="13.6640625" style="60" customWidth="1"/>
    <col min="5" max="5" width="15.1640625" style="34" customWidth="1"/>
    <col min="6" max="6" width="63" style="34" customWidth="1"/>
    <col min="7" max="65" width="44.6640625" style="26"/>
    <col min="66" max="16384" width="44.6640625" style="34"/>
  </cols>
  <sheetData>
    <row r="1" spans="1:65" s="22" customFormat="1">
      <c r="A1" s="21" t="s">
        <v>47</v>
      </c>
      <c r="B1" s="50" t="s">
        <v>48</v>
      </c>
      <c r="C1" s="292" t="s">
        <v>157</v>
      </c>
      <c r="D1" s="285" t="s">
        <v>156</v>
      </c>
      <c r="E1" s="22" t="s">
        <v>114</v>
      </c>
      <c r="F1" s="22" t="s">
        <v>42</v>
      </c>
      <c r="G1" s="314" t="s">
        <v>127</v>
      </c>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row>
    <row r="2" spans="1:65" s="27" customFormat="1" ht="90">
      <c r="A2" s="24" t="s">
        <v>22</v>
      </c>
      <c r="B2" s="313" t="s">
        <v>126</v>
      </c>
      <c r="C2" s="65">
        <v>265590</v>
      </c>
      <c r="D2" s="65">
        <v>269833</v>
      </c>
      <c r="E2" s="25">
        <f t="shared" ref="E2:E11" si="0">SUM(C2-D2)</f>
        <v>-4243</v>
      </c>
      <c r="F2" s="25" t="s">
        <v>290</v>
      </c>
      <c r="G2" s="323"/>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row>
    <row r="3" spans="1:65" s="27" customFormat="1" ht="45">
      <c r="A3" s="24" t="s">
        <v>22</v>
      </c>
      <c r="B3" s="313" t="s">
        <v>125</v>
      </c>
      <c r="C3" s="65">
        <v>85464</v>
      </c>
      <c r="D3" s="65">
        <v>89710</v>
      </c>
      <c r="E3" s="25">
        <f t="shared" si="0"/>
        <v>-4246</v>
      </c>
      <c r="F3" s="397" t="s">
        <v>259</v>
      </c>
      <c r="G3" s="323"/>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row>
    <row r="4" spans="1:65" s="27" customFormat="1" ht="30">
      <c r="A4" s="24" t="s">
        <v>22</v>
      </c>
      <c r="B4" s="52" t="s">
        <v>43</v>
      </c>
      <c r="C4" s="65">
        <v>30578</v>
      </c>
      <c r="D4" s="65">
        <v>25633</v>
      </c>
      <c r="E4" s="25">
        <f t="shared" si="0"/>
        <v>4945</v>
      </c>
      <c r="F4" s="25" t="s">
        <v>213</v>
      </c>
      <c r="G4" s="323"/>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row>
    <row r="5" spans="1:65" s="27" customFormat="1" ht="30">
      <c r="A5" s="24" t="s">
        <v>22</v>
      </c>
      <c r="B5" s="51" t="s">
        <v>32</v>
      </c>
      <c r="C5" s="65">
        <v>26400</v>
      </c>
      <c r="D5" s="65">
        <v>28000</v>
      </c>
      <c r="E5" s="25">
        <f t="shared" si="0"/>
        <v>-1600</v>
      </c>
      <c r="F5" s="25" t="s">
        <v>214</v>
      </c>
      <c r="G5" s="323"/>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row>
    <row r="6" spans="1:65" s="27" customFormat="1">
      <c r="A6" s="24" t="s">
        <v>22</v>
      </c>
      <c r="B6" s="395" t="s">
        <v>33</v>
      </c>
      <c r="C6" s="65">
        <v>25109</v>
      </c>
      <c r="D6" s="65">
        <v>26728</v>
      </c>
      <c r="E6" s="25">
        <f t="shared" si="0"/>
        <v>-1619</v>
      </c>
      <c r="F6" s="25" t="s">
        <v>215</v>
      </c>
      <c r="G6" s="323"/>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row>
    <row r="7" spans="1:65" s="27" customFormat="1" ht="30">
      <c r="A7" s="24" t="s">
        <v>22</v>
      </c>
      <c r="B7" s="51" t="s">
        <v>34</v>
      </c>
      <c r="C7" s="65">
        <v>11000</v>
      </c>
      <c r="D7" s="65">
        <v>11000</v>
      </c>
      <c r="E7" s="25">
        <f t="shared" si="0"/>
        <v>0</v>
      </c>
      <c r="F7" s="25" t="s">
        <v>289</v>
      </c>
      <c r="G7" s="323"/>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row>
    <row r="8" spans="1:65" s="27" customFormat="1">
      <c r="A8" s="24" t="s">
        <v>22</v>
      </c>
      <c r="B8" s="51" t="s">
        <v>35</v>
      </c>
      <c r="C8" s="65">
        <v>6000</v>
      </c>
      <c r="D8" s="65">
        <v>6000</v>
      </c>
      <c r="E8" s="25">
        <f t="shared" si="0"/>
        <v>0</v>
      </c>
      <c r="F8" s="25"/>
      <c r="G8" s="323"/>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row>
    <row r="9" spans="1:65" s="27" customFormat="1">
      <c r="A9" s="366" t="s">
        <v>22</v>
      </c>
      <c r="B9" s="367" t="s">
        <v>158</v>
      </c>
      <c r="C9" s="65">
        <v>500</v>
      </c>
      <c r="D9" s="65">
        <v>0</v>
      </c>
      <c r="E9" s="25">
        <f>SUM(C9-D9)</f>
        <v>500</v>
      </c>
      <c r="F9" s="25"/>
      <c r="G9" s="323"/>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row>
    <row r="10" spans="1:65" s="27" customFormat="1" ht="16" thickBot="1">
      <c r="A10" s="24" t="s">
        <v>22</v>
      </c>
      <c r="B10" s="395" t="s">
        <v>220</v>
      </c>
      <c r="C10" s="65">
        <v>1200</v>
      </c>
      <c r="D10" s="65">
        <v>900</v>
      </c>
      <c r="E10" s="25">
        <f t="shared" si="0"/>
        <v>300</v>
      </c>
      <c r="F10" s="25" t="s">
        <v>216</v>
      </c>
      <c r="G10" s="323"/>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row>
    <row r="11" spans="1:65" s="104" customFormat="1" ht="16" thickBot="1">
      <c r="A11" s="99" t="s">
        <v>22</v>
      </c>
      <c r="B11" s="100" t="s">
        <v>37</v>
      </c>
      <c r="C11" s="71">
        <f>SUM(C2:C10)</f>
        <v>451841</v>
      </c>
      <c r="D11" s="71">
        <f>SUM(D2:D10)</f>
        <v>457804</v>
      </c>
      <c r="E11" s="101">
        <f t="shared" si="0"/>
        <v>-5963</v>
      </c>
      <c r="F11" s="102"/>
      <c r="G11" s="103" t="s">
        <v>15</v>
      </c>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row>
    <row r="12" spans="1:65" s="320" customFormat="1">
      <c r="A12" s="321"/>
      <c r="B12" s="337"/>
      <c r="C12" s="322"/>
      <c r="D12" s="322"/>
      <c r="E12" s="338"/>
      <c r="F12" s="338"/>
    </row>
    <row r="13" spans="1:65" s="33" customFormat="1">
      <c r="A13" s="29" t="s">
        <v>23</v>
      </c>
      <c r="B13" s="53" t="s">
        <v>49</v>
      </c>
      <c r="C13" s="66">
        <v>25000</v>
      </c>
      <c r="D13" s="57">
        <v>23500</v>
      </c>
      <c r="E13" s="31">
        <f t="shared" ref="E13:E24" si="1">SUM(C13-D13)</f>
        <v>1500</v>
      </c>
      <c r="F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row>
    <row r="14" spans="1:65">
      <c r="A14" s="29" t="s">
        <v>23</v>
      </c>
      <c r="B14" s="53" t="s">
        <v>50</v>
      </c>
      <c r="C14" s="66">
        <v>2000</v>
      </c>
      <c r="D14" s="57">
        <v>2000</v>
      </c>
      <c r="E14" s="31">
        <f t="shared" si="1"/>
        <v>0</v>
      </c>
      <c r="F14" s="31"/>
      <c r="G14" s="323"/>
    </row>
    <row r="15" spans="1:65">
      <c r="A15" s="29" t="s">
        <v>23</v>
      </c>
      <c r="B15" s="53" t="s">
        <v>51</v>
      </c>
      <c r="C15" s="66">
        <v>4000</v>
      </c>
      <c r="D15" s="57">
        <v>4000</v>
      </c>
      <c r="E15" s="31">
        <f t="shared" si="1"/>
        <v>0</v>
      </c>
      <c r="F15" s="31"/>
      <c r="G15" s="323"/>
    </row>
    <row r="16" spans="1:65">
      <c r="A16" s="29" t="s">
        <v>23</v>
      </c>
      <c r="B16" s="53" t="s">
        <v>52</v>
      </c>
      <c r="C16" s="66">
        <v>4000</v>
      </c>
      <c r="D16" s="57">
        <v>3700</v>
      </c>
      <c r="E16" s="31">
        <f t="shared" si="1"/>
        <v>300</v>
      </c>
      <c r="F16" s="31" t="s">
        <v>159</v>
      </c>
      <c r="G16" s="323"/>
    </row>
    <row r="17" spans="1:7">
      <c r="A17" s="29" t="s">
        <v>23</v>
      </c>
      <c r="B17" s="53" t="s">
        <v>53</v>
      </c>
      <c r="C17" s="66">
        <v>1600</v>
      </c>
      <c r="D17" s="57">
        <v>1000</v>
      </c>
      <c r="E17" s="31">
        <f t="shared" si="1"/>
        <v>600</v>
      </c>
      <c r="F17" s="31" t="s">
        <v>159</v>
      </c>
      <c r="G17" s="323"/>
    </row>
    <row r="18" spans="1:7" ht="30">
      <c r="A18" s="29" t="s">
        <v>23</v>
      </c>
      <c r="B18" s="53" t="s">
        <v>54</v>
      </c>
      <c r="C18" s="66">
        <v>14000</v>
      </c>
      <c r="D18" s="57">
        <v>14000</v>
      </c>
      <c r="E18" s="31">
        <f t="shared" si="1"/>
        <v>0</v>
      </c>
      <c r="F18" s="31"/>
      <c r="G18" s="323"/>
    </row>
    <row r="19" spans="1:7">
      <c r="A19" s="29" t="s">
        <v>23</v>
      </c>
      <c r="B19" s="53" t="s">
        <v>55</v>
      </c>
      <c r="C19" s="66">
        <v>3000</v>
      </c>
      <c r="D19" s="57">
        <v>3000</v>
      </c>
      <c r="E19" s="31">
        <f t="shared" si="1"/>
        <v>0</v>
      </c>
      <c r="F19" s="31"/>
      <c r="G19" s="323"/>
    </row>
    <row r="20" spans="1:7">
      <c r="A20" s="29" t="s">
        <v>23</v>
      </c>
      <c r="B20" s="53" t="s">
        <v>56</v>
      </c>
      <c r="C20" s="66">
        <v>6700</v>
      </c>
      <c r="D20" s="57">
        <v>6000</v>
      </c>
      <c r="E20" s="31">
        <f t="shared" si="1"/>
        <v>700</v>
      </c>
      <c r="F20" s="31" t="s">
        <v>159</v>
      </c>
      <c r="G20" s="323"/>
    </row>
    <row r="21" spans="1:7">
      <c r="A21" s="29" t="s">
        <v>23</v>
      </c>
      <c r="B21" s="53" t="s">
        <v>57</v>
      </c>
      <c r="C21" s="66">
        <v>31500</v>
      </c>
      <c r="D21" s="57">
        <v>27000</v>
      </c>
      <c r="E21" s="31">
        <f t="shared" si="1"/>
        <v>4500</v>
      </c>
      <c r="F21" s="31" t="s">
        <v>159</v>
      </c>
      <c r="G21" s="323"/>
    </row>
    <row r="22" spans="1:7">
      <c r="A22" s="29" t="s">
        <v>23</v>
      </c>
      <c r="B22" s="53" t="s">
        <v>58</v>
      </c>
      <c r="C22" s="66">
        <v>24200</v>
      </c>
      <c r="D22" s="57">
        <v>22000</v>
      </c>
      <c r="E22" s="31">
        <f t="shared" si="1"/>
        <v>2200</v>
      </c>
      <c r="F22" s="31" t="s">
        <v>159</v>
      </c>
      <c r="G22" s="323"/>
    </row>
    <row r="23" spans="1:7">
      <c r="A23" s="29" t="s">
        <v>23</v>
      </c>
      <c r="B23" s="53" t="s">
        <v>59</v>
      </c>
      <c r="C23" s="66">
        <v>12000</v>
      </c>
      <c r="D23" s="57">
        <v>11000</v>
      </c>
      <c r="E23" s="35">
        <f t="shared" si="1"/>
        <v>1000</v>
      </c>
      <c r="F23" s="31" t="s">
        <v>159</v>
      </c>
      <c r="G23" s="323"/>
    </row>
    <row r="24" spans="1:7" ht="30">
      <c r="A24" s="29" t="s">
        <v>23</v>
      </c>
      <c r="B24" s="53" t="s">
        <v>36</v>
      </c>
      <c r="C24" s="66">
        <v>8300</v>
      </c>
      <c r="D24" s="57">
        <v>7500</v>
      </c>
      <c r="E24" s="35">
        <f t="shared" si="1"/>
        <v>800</v>
      </c>
      <c r="F24" s="31" t="s">
        <v>288</v>
      </c>
      <c r="G24" s="323"/>
    </row>
    <row r="25" spans="1:7">
      <c r="A25" s="29" t="s">
        <v>23</v>
      </c>
      <c r="B25" s="53" t="s">
        <v>60</v>
      </c>
      <c r="C25" s="66">
        <v>26380</v>
      </c>
      <c r="D25" s="57">
        <v>27400</v>
      </c>
      <c r="E25" s="31">
        <f t="shared" ref="E25:E36" si="2">SUM(C25-D25)</f>
        <v>-1020</v>
      </c>
      <c r="F25" s="31" t="s">
        <v>159</v>
      </c>
      <c r="G25" s="323"/>
    </row>
    <row r="26" spans="1:7" ht="45">
      <c r="A26" s="29" t="s">
        <v>23</v>
      </c>
      <c r="B26" s="53" t="s">
        <v>61</v>
      </c>
      <c r="C26" s="66">
        <v>13000</v>
      </c>
      <c r="D26" s="57">
        <v>8000</v>
      </c>
      <c r="E26" s="35">
        <f t="shared" si="2"/>
        <v>5000</v>
      </c>
      <c r="F26" s="31" t="s">
        <v>212</v>
      </c>
      <c r="G26" s="323"/>
    </row>
    <row r="27" spans="1:7">
      <c r="A27" s="29" t="s">
        <v>23</v>
      </c>
      <c r="B27" s="53" t="s">
        <v>62</v>
      </c>
      <c r="C27" s="66">
        <v>1500</v>
      </c>
      <c r="D27" s="57">
        <v>1500</v>
      </c>
      <c r="E27" s="31">
        <f t="shared" si="2"/>
        <v>0</v>
      </c>
      <c r="F27" s="31"/>
      <c r="G27" s="323"/>
    </row>
    <row r="28" spans="1:7" ht="30">
      <c r="A28" s="29" t="s">
        <v>23</v>
      </c>
      <c r="B28" s="53" t="s">
        <v>63</v>
      </c>
      <c r="C28" s="66">
        <v>25000</v>
      </c>
      <c r="D28" s="57">
        <v>23000</v>
      </c>
      <c r="E28" s="35">
        <f t="shared" si="2"/>
        <v>2000</v>
      </c>
      <c r="F28" s="31" t="s">
        <v>287</v>
      </c>
      <c r="G28" s="323"/>
    </row>
    <row r="29" spans="1:7">
      <c r="A29" s="29" t="s">
        <v>23</v>
      </c>
      <c r="B29" s="53" t="s">
        <v>249</v>
      </c>
      <c r="C29" s="66">
        <v>2500</v>
      </c>
      <c r="D29" s="57">
        <v>0</v>
      </c>
      <c r="E29" s="35">
        <f t="shared" si="2"/>
        <v>2500</v>
      </c>
      <c r="F29" s="31"/>
      <c r="G29" s="323"/>
    </row>
    <row r="30" spans="1:7">
      <c r="A30" s="29" t="s">
        <v>23</v>
      </c>
      <c r="B30" s="53" t="s">
        <v>64</v>
      </c>
      <c r="C30" s="66">
        <v>500</v>
      </c>
      <c r="D30" s="57">
        <v>500</v>
      </c>
      <c r="E30" s="31">
        <f t="shared" si="2"/>
        <v>0</v>
      </c>
      <c r="F30" s="31"/>
      <c r="G30" s="323"/>
    </row>
    <row r="31" spans="1:7">
      <c r="A31" s="29" t="s">
        <v>23</v>
      </c>
      <c r="B31" s="53" t="s">
        <v>65</v>
      </c>
      <c r="C31" s="66">
        <v>9000</v>
      </c>
      <c r="D31" s="57">
        <v>6000</v>
      </c>
      <c r="E31" s="31">
        <f t="shared" si="2"/>
        <v>3000</v>
      </c>
      <c r="F31" s="31" t="s">
        <v>159</v>
      </c>
      <c r="G31" s="323"/>
    </row>
    <row r="32" spans="1:7">
      <c r="A32" s="29" t="s">
        <v>23</v>
      </c>
      <c r="B32" s="53" t="s">
        <v>66</v>
      </c>
      <c r="C32" s="66">
        <v>900</v>
      </c>
      <c r="D32" s="57">
        <v>900</v>
      </c>
      <c r="E32" s="31">
        <f t="shared" si="2"/>
        <v>0</v>
      </c>
      <c r="F32" s="31"/>
      <c r="G32" s="323"/>
    </row>
    <row r="33" spans="1:65">
      <c r="A33" s="29" t="s">
        <v>23</v>
      </c>
      <c r="B33" s="53" t="s">
        <v>67</v>
      </c>
      <c r="C33" s="66">
        <v>3000</v>
      </c>
      <c r="D33" s="57">
        <v>2500</v>
      </c>
      <c r="E33" s="31">
        <f t="shared" si="2"/>
        <v>500</v>
      </c>
      <c r="F33" s="31" t="s">
        <v>250</v>
      </c>
      <c r="G33" s="323"/>
    </row>
    <row r="34" spans="1:65">
      <c r="A34" s="29" t="s">
        <v>23</v>
      </c>
      <c r="B34" s="53" t="s">
        <v>68</v>
      </c>
      <c r="C34" s="66">
        <v>4000</v>
      </c>
      <c r="D34" s="58">
        <v>4000</v>
      </c>
      <c r="E34" s="30">
        <f t="shared" si="2"/>
        <v>0</v>
      </c>
      <c r="F34" s="30"/>
      <c r="G34" s="323"/>
    </row>
    <row r="35" spans="1:65" ht="16" thickBot="1">
      <c r="A35" s="29" t="s">
        <v>23</v>
      </c>
      <c r="B35" s="53" t="s">
        <v>69</v>
      </c>
      <c r="C35" s="66">
        <v>9000</v>
      </c>
      <c r="D35" s="59">
        <v>2000</v>
      </c>
      <c r="E35" s="31">
        <f t="shared" si="2"/>
        <v>7000</v>
      </c>
      <c r="F35" s="31" t="s">
        <v>263</v>
      </c>
      <c r="G35" s="323"/>
    </row>
    <row r="36" spans="1:65" s="111" customFormat="1" ht="16" thickBot="1">
      <c r="A36" s="106" t="s">
        <v>23</v>
      </c>
      <c r="B36" s="107" t="s">
        <v>37</v>
      </c>
      <c r="C36" s="73">
        <f>SUM(C13:C35)</f>
        <v>231080</v>
      </c>
      <c r="D36" s="108">
        <f>SUM(D13:D35)</f>
        <v>200500</v>
      </c>
      <c r="E36" s="109">
        <f t="shared" si="2"/>
        <v>30580</v>
      </c>
      <c r="F36" s="358"/>
      <c r="G36" s="351"/>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10"/>
      <c r="BL36" s="110"/>
      <c r="BM36" s="110"/>
    </row>
    <row r="37" spans="1:65" s="87" customFormat="1">
      <c r="A37" s="105"/>
      <c r="B37" s="96"/>
      <c r="C37" s="72"/>
      <c r="D37" s="97"/>
      <c r="F37" s="357"/>
      <c r="G37" s="320"/>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row>
    <row r="38" spans="1:65" ht="30">
      <c r="A38" s="37" t="s">
        <v>38</v>
      </c>
      <c r="B38" s="55" t="s">
        <v>128</v>
      </c>
      <c r="C38" s="68">
        <v>1000</v>
      </c>
      <c r="D38" s="61">
        <v>1000</v>
      </c>
      <c r="E38" s="38">
        <f t="shared" ref="E38:E63" si="3">SUM(C38-D38)</f>
        <v>0</v>
      </c>
      <c r="F38" s="38" t="s">
        <v>286</v>
      </c>
    </row>
    <row r="39" spans="1:65" ht="30">
      <c r="A39" s="37" t="s">
        <v>38</v>
      </c>
      <c r="B39" s="55" t="s">
        <v>224</v>
      </c>
      <c r="C39" s="68">
        <v>500</v>
      </c>
      <c r="D39" s="61">
        <v>0</v>
      </c>
      <c r="E39" s="38">
        <f t="shared" si="3"/>
        <v>500</v>
      </c>
      <c r="F39" s="38" t="s">
        <v>285</v>
      </c>
    </row>
    <row r="40" spans="1:65" ht="30">
      <c r="A40" s="37" t="s">
        <v>38</v>
      </c>
      <c r="B40" s="55" t="s">
        <v>221</v>
      </c>
      <c r="C40" s="68">
        <v>1000</v>
      </c>
      <c r="D40" s="61">
        <v>1000</v>
      </c>
      <c r="E40" s="38">
        <f t="shared" si="3"/>
        <v>0</v>
      </c>
      <c r="F40" s="38" t="s">
        <v>160</v>
      </c>
    </row>
    <row r="41" spans="1:65" ht="45">
      <c r="A41" s="37" t="s">
        <v>38</v>
      </c>
      <c r="B41" s="55" t="s">
        <v>223</v>
      </c>
      <c r="C41" s="68">
        <v>1000</v>
      </c>
      <c r="D41" s="61">
        <v>1000</v>
      </c>
      <c r="E41" s="38">
        <f t="shared" si="3"/>
        <v>0</v>
      </c>
      <c r="F41" s="398" t="s">
        <v>160</v>
      </c>
    </row>
    <row r="42" spans="1:65" ht="45">
      <c r="A42" s="37" t="s">
        <v>38</v>
      </c>
      <c r="B42" s="55" t="s">
        <v>222</v>
      </c>
      <c r="C42" s="68">
        <v>1000</v>
      </c>
      <c r="D42" s="61">
        <v>1000</v>
      </c>
      <c r="E42" s="38">
        <f t="shared" si="3"/>
        <v>0</v>
      </c>
      <c r="F42" s="398" t="s">
        <v>160</v>
      </c>
    </row>
    <row r="43" spans="1:65" ht="30">
      <c r="A43" s="222" t="s">
        <v>38</v>
      </c>
      <c r="B43" s="223" t="s">
        <v>72</v>
      </c>
      <c r="C43" s="224">
        <v>5000</v>
      </c>
      <c r="D43" s="345">
        <v>5000</v>
      </c>
      <c r="E43" s="39">
        <f t="shared" si="3"/>
        <v>0</v>
      </c>
      <c r="F43" s="399" t="s">
        <v>283</v>
      </c>
    </row>
    <row r="44" spans="1:65">
      <c r="A44" s="222" t="s">
        <v>38</v>
      </c>
      <c r="B44" s="223" t="s">
        <v>122</v>
      </c>
      <c r="C44" s="224">
        <v>1000</v>
      </c>
      <c r="D44" s="345">
        <v>1000</v>
      </c>
      <c r="E44" s="39">
        <f t="shared" si="3"/>
        <v>0</v>
      </c>
      <c r="F44" s="39" t="s">
        <v>283</v>
      </c>
    </row>
    <row r="45" spans="1:65">
      <c r="A45" s="222" t="s">
        <v>38</v>
      </c>
      <c r="B45" s="223" t="s">
        <v>129</v>
      </c>
      <c r="C45" s="224">
        <v>1000</v>
      </c>
      <c r="D45" s="345">
        <v>1000</v>
      </c>
      <c r="E45" s="39">
        <f t="shared" si="3"/>
        <v>0</v>
      </c>
      <c r="F45" s="39" t="s">
        <v>283</v>
      </c>
    </row>
    <row r="46" spans="1:65">
      <c r="A46" s="222" t="s">
        <v>38</v>
      </c>
      <c r="B46" s="223" t="s">
        <v>137</v>
      </c>
      <c r="C46" s="224">
        <v>500</v>
      </c>
      <c r="D46" s="345">
        <v>500</v>
      </c>
      <c r="E46" s="39">
        <f t="shared" si="3"/>
        <v>0</v>
      </c>
      <c r="F46" s="39" t="s">
        <v>161</v>
      </c>
    </row>
    <row r="47" spans="1:65" ht="45">
      <c r="A47" s="222" t="s">
        <v>38</v>
      </c>
      <c r="B47" s="223" t="s">
        <v>73</v>
      </c>
      <c r="C47" s="224">
        <v>2000</v>
      </c>
      <c r="D47" s="345">
        <v>2000</v>
      </c>
      <c r="E47" s="39">
        <f t="shared" si="3"/>
        <v>0</v>
      </c>
      <c r="F47" s="39" t="s">
        <v>284</v>
      </c>
    </row>
    <row r="48" spans="1:65" ht="30">
      <c r="A48" s="222" t="s">
        <v>38</v>
      </c>
      <c r="B48" s="223" t="s">
        <v>130</v>
      </c>
      <c r="C48" s="224">
        <v>500</v>
      </c>
      <c r="D48" s="345">
        <v>0</v>
      </c>
      <c r="E48" s="39">
        <f t="shared" si="3"/>
        <v>500</v>
      </c>
      <c r="F48" s="39" t="s">
        <v>170</v>
      </c>
    </row>
    <row r="49" spans="1:65" ht="30">
      <c r="A49" s="222" t="s">
        <v>38</v>
      </c>
      <c r="B49" s="223" t="s">
        <v>74</v>
      </c>
      <c r="C49" s="224">
        <v>250</v>
      </c>
      <c r="D49" s="345">
        <v>200</v>
      </c>
      <c r="E49" s="39">
        <f>SUM(C49-D49)</f>
        <v>50</v>
      </c>
      <c r="F49" s="39" t="s">
        <v>171</v>
      </c>
    </row>
    <row r="50" spans="1:65" ht="30">
      <c r="A50" s="222" t="s">
        <v>38</v>
      </c>
      <c r="B50" s="223" t="s">
        <v>138</v>
      </c>
      <c r="C50" s="224">
        <v>500</v>
      </c>
      <c r="D50" s="345">
        <v>0</v>
      </c>
      <c r="E50" s="39">
        <f>SUM(C50-D50)</f>
        <v>500</v>
      </c>
      <c r="F50" s="39" t="s">
        <v>171</v>
      </c>
    </row>
    <row r="51" spans="1:65" ht="30">
      <c r="A51" s="222" t="s">
        <v>38</v>
      </c>
      <c r="B51" s="223" t="s">
        <v>162</v>
      </c>
      <c r="C51" s="224">
        <v>250</v>
      </c>
      <c r="D51" s="345">
        <v>0</v>
      </c>
      <c r="E51" s="39">
        <f>SUM(C51-D51)</f>
        <v>250</v>
      </c>
      <c r="F51" s="39" t="s">
        <v>171</v>
      </c>
    </row>
    <row r="52" spans="1:65" ht="30">
      <c r="A52" s="346" t="s">
        <v>38</v>
      </c>
      <c r="B52" s="347" t="s">
        <v>164</v>
      </c>
      <c r="C52" s="348">
        <v>7000</v>
      </c>
      <c r="D52" s="349">
        <v>7000</v>
      </c>
      <c r="E52" s="350">
        <f>SUM(C52-D52)</f>
        <v>0</v>
      </c>
      <c r="F52" s="400" t="s">
        <v>141</v>
      </c>
    </row>
    <row r="53" spans="1:65" ht="30">
      <c r="A53" s="346" t="s">
        <v>38</v>
      </c>
      <c r="B53" s="347" t="s">
        <v>70</v>
      </c>
      <c r="C53" s="348">
        <v>500</v>
      </c>
      <c r="D53" s="349">
        <v>500</v>
      </c>
      <c r="E53" s="350">
        <f t="shared" si="3"/>
        <v>0</v>
      </c>
      <c r="F53" s="350" t="s">
        <v>163</v>
      </c>
    </row>
    <row r="54" spans="1:65" ht="45">
      <c r="A54" s="346" t="s">
        <v>38</v>
      </c>
      <c r="B54" s="347" t="s">
        <v>71</v>
      </c>
      <c r="C54" s="348">
        <v>200</v>
      </c>
      <c r="D54" s="349">
        <v>150</v>
      </c>
      <c r="E54" s="350">
        <f t="shared" ref="E54:E62" si="4">SUM(C54-D54)</f>
        <v>50</v>
      </c>
      <c r="F54" s="400" t="s">
        <v>254</v>
      </c>
    </row>
    <row r="55" spans="1:65" ht="30">
      <c r="A55" s="222" t="s">
        <v>38</v>
      </c>
      <c r="B55" s="223" t="s">
        <v>75</v>
      </c>
      <c r="C55" s="224">
        <v>800</v>
      </c>
      <c r="D55" s="345">
        <v>800</v>
      </c>
      <c r="E55" s="39">
        <f t="shared" si="4"/>
        <v>0</v>
      </c>
      <c r="F55" s="39" t="s">
        <v>165</v>
      </c>
    </row>
    <row r="56" spans="1:65" ht="30">
      <c r="A56" s="222" t="s">
        <v>38</v>
      </c>
      <c r="B56" s="223" t="s">
        <v>155</v>
      </c>
      <c r="C56" s="224">
        <v>0</v>
      </c>
      <c r="D56" s="345">
        <v>150</v>
      </c>
      <c r="E56" s="39">
        <f t="shared" si="4"/>
        <v>-150</v>
      </c>
      <c r="F56" s="39" t="s">
        <v>225</v>
      </c>
    </row>
    <row r="57" spans="1:65" ht="30">
      <c r="A57" s="222" t="s">
        <v>38</v>
      </c>
      <c r="B57" s="223" t="s">
        <v>76</v>
      </c>
      <c r="C57" s="224">
        <v>250</v>
      </c>
      <c r="D57" s="345">
        <v>500</v>
      </c>
      <c r="E57" s="39">
        <f t="shared" si="4"/>
        <v>-250</v>
      </c>
      <c r="F57" s="39" t="s">
        <v>139</v>
      </c>
    </row>
    <row r="58" spans="1:65" ht="30">
      <c r="A58" s="222" t="s">
        <v>38</v>
      </c>
      <c r="B58" s="223" t="s">
        <v>140</v>
      </c>
      <c r="C58" s="224">
        <v>0</v>
      </c>
      <c r="D58" s="345">
        <v>0</v>
      </c>
      <c r="E58" s="39">
        <f t="shared" si="4"/>
        <v>0</v>
      </c>
      <c r="F58" s="39" t="s">
        <v>166</v>
      </c>
    </row>
    <row r="59" spans="1:65" ht="30">
      <c r="A59" s="222" t="s">
        <v>38</v>
      </c>
      <c r="B59" s="223" t="s">
        <v>217</v>
      </c>
      <c r="C59" s="224">
        <v>0</v>
      </c>
      <c r="D59" s="345">
        <v>0</v>
      </c>
      <c r="E59" s="39">
        <f t="shared" si="4"/>
        <v>0</v>
      </c>
      <c r="F59" s="39" t="s">
        <v>167</v>
      </c>
    </row>
    <row r="60" spans="1:65">
      <c r="A60" s="222" t="s">
        <v>38</v>
      </c>
      <c r="B60" s="223" t="s">
        <v>77</v>
      </c>
      <c r="C60" s="224">
        <v>300</v>
      </c>
      <c r="D60" s="345">
        <v>300</v>
      </c>
      <c r="E60" s="39">
        <f t="shared" si="4"/>
        <v>0</v>
      </c>
      <c r="F60" s="39" t="s">
        <v>226</v>
      </c>
    </row>
    <row r="61" spans="1:65" s="149" customFormat="1" ht="30">
      <c r="A61" s="222" t="s">
        <v>38</v>
      </c>
      <c r="B61" s="223" t="s">
        <v>187</v>
      </c>
      <c r="C61" s="224">
        <v>0</v>
      </c>
      <c r="D61" s="345">
        <v>0</v>
      </c>
      <c r="E61" s="39">
        <f t="shared" si="4"/>
        <v>0</v>
      </c>
      <c r="F61" s="39" t="s">
        <v>186</v>
      </c>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73"/>
      <c r="BG61" s="373"/>
      <c r="BH61" s="373"/>
      <c r="BI61" s="373"/>
      <c r="BJ61" s="373"/>
      <c r="BK61" s="373"/>
      <c r="BL61" s="373"/>
      <c r="BM61" s="373"/>
    </row>
    <row r="62" spans="1:65" s="149" customFormat="1" ht="46" thickBot="1">
      <c r="A62" s="368" t="s">
        <v>38</v>
      </c>
      <c r="B62" s="369" t="s">
        <v>168</v>
      </c>
      <c r="C62" s="370">
        <v>0</v>
      </c>
      <c r="D62" s="371">
        <v>0</v>
      </c>
      <c r="E62" s="372">
        <f t="shared" si="4"/>
        <v>0</v>
      </c>
      <c r="F62" s="372" t="s">
        <v>169</v>
      </c>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3"/>
      <c r="BI62" s="373"/>
      <c r="BJ62" s="373"/>
      <c r="BK62" s="373"/>
      <c r="BL62" s="373"/>
      <c r="BM62" s="373"/>
    </row>
    <row r="63" spans="1:65" s="111" customFormat="1" ht="76" thickBot="1">
      <c r="A63" s="112" t="s">
        <v>38</v>
      </c>
      <c r="B63" s="113" t="s">
        <v>37</v>
      </c>
      <c r="C63" s="74">
        <f>SUM(C38:C62)</f>
        <v>24550</v>
      </c>
      <c r="D63" s="114">
        <f>SUM(D38:D62)</f>
        <v>23100</v>
      </c>
      <c r="E63" s="115">
        <f t="shared" si="3"/>
        <v>1450</v>
      </c>
      <c r="F63" s="116" t="s">
        <v>282</v>
      </c>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c r="AE63" s="110"/>
      <c r="AF63" s="110"/>
      <c r="AG63" s="110"/>
      <c r="AH63" s="110"/>
      <c r="AI63" s="110"/>
      <c r="AJ63" s="110"/>
      <c r="AK63" s="110"/>
      <c r="AL63" s="110"/>
      <c r="AM63" s="110"/>
      <c r="AN63" s="110"/>
      <c r="AO63" s="110"/>
      <c r="AP63" s="110"/>
      <c r="AQ63" s="110"/>
      <c r="AR63" s="110"/>
      <c r="AS63" s="110"/>
      <c r="AT63" s="110"/>
      <c r="AU63" s="110"/>
      <c r="AV63" s="110"/>
      <c r="AW63" s="110"/>
      <c r="AX63" s="110"/>
      <c r="AY63" s="110"/>
      <c r="AZ63" s="110"/>
      <c r="BA63" s="110"/>
      <c r="BB63" s="110"/>
      <c r="BC63" s="110"/>
      <c r="BD63" s="110"/>
      <c r="BE63" s="110"/>
      <c r="BF63" s="110"/>
      <c r="BG63" s="110"/>
      <c r="BH63" s="110"/>
      <c r="BI63" s="110"/>
      <c r="BJ63" s="110"/>
      <c r="BK63" s="110"/>
      <c r="BL63" s="110"/>
      <c r="BM63" s="110"/>
    </row>
    <row r="64" spans="1:65" s="87" customFormat="1">
      <c r="A64" s="105"/>
      <c r="B64" s="96"/>
      <c r="C64" s="72"/>
      <c r="D64" s="97"/>
      <c r="F64" s="95"/>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row>
    <row r="65" spans="1:65" s="320" customFormat="1" ht="30">
      <c r="A65" s="315" t="s">
        <v>26</v>
      </c>
      <c r="B65" s="316" t="s">
        <v>79</v>
      </c>
      <c r="C65" s="317">
        <v>540</v>
      </c>
      <c r="D65" s="319">
        <v>2000</v>
      </c>
      <c r="E65" s="324">
        <f t="shared" ref="E65:E68" si="5">SUM(C65-D65)</f>
        <v>-1460</v>
      </c>
      <c r="F65" s="318" t="s">
        <v>218</v>
      </c>
    </row>
    <row r="66" spans="1:65" s="320" customFormat="1">
      <c r="A66" s="315" t="s">
        <v>26</v>
      </c>
      <c r="B66" s="316" t="s">
        <v>173</v>
      </c>
      <c r="C66" s="317">
        <v>1600</v>
      </c>
      <c r="D66" s="319">
        <v>1600</v>
      </c>
      <c r="E66" s="324">
        <f t="shared" si="5"/>
        <v>0</v>
      </c>
      <c r="F66" s="318" t="s">
        <v>172</v>
      </c>
    </row>
    <row r="67" spans="1:65" s="320" customFormat="1">
      <c r="A67" s="315" t="s">
        <v>26</v>
      </c>
      <c r="B67" s="316" t="s">
        <v>78</v>
      </c>
      <c r="C67" s="317">
        <v>700</v>
      </c>
      <c r="D67" s="319">
        <v>700</v>
      </c>
      <c r="E67" s="324">
        <f t="shared" si="5"/>
        <v>0</v>
      </c>
      <c r="F67" s="318" t="s">
        <v>131</v>
      </c>
    </row>
    <row r="68" spans="1:65" s="320" customFormat="1">
      <c r="A68" s="315" t="s">
        <v>26</v>
      </c>
      <c r="B68" s="316" t="s">
        <v>81</v>
      </c>
      <c r="C68" s="317">
        <v>150</v>
      </c>
      <c r="D68" s="319">
        <v>150</v>
      </c>
      <c r="E68" s="324">
        <f t="shared" si="5"/>
        <v>0</v>
      </c>
      <c r="F68" s="318"/>
    </row>
    <row r="69" spans="1:65" s="323" customFormat="1" ht="105">
      <c r="A69" s="161" t="s">
        <v>26</v>
      </c>
      <c r="B69" s="425" t="s">
        <v>261</v>
      </c>
      <c r="C69" s="163">
        <v>5000</v>
      </c>
      <c r="D69" s="164">
        <v>1500</v>
      </c>
      <c r="E69" s="165">
        <f t="shared" ref="E69:E91" si="6">SUM(C69-D69)</f>
        <v>3500</v>
      </c>
      <c r="F69" s="165" t="s">
        <v>281</v>
      </c>
    </row>
    <row r="70" spans="1:65" s="166" customFormat="1" ht="16" thickBot="1">
      <c r="A70" s="161" t="s">
        <v>26</v>
      </c>
      <c r="B70" s="298" t="s">
        <v>123</v>
      </c>
      <c r="C70" s="163">
        <v>1000</v>
      </c>
      <c r="D70" s="164">
        <v>2000</v>
      </c>
      <c r="E70" s="165">
        <f t="shared" si="6"/>
        <v>-1000</v>
      </c>
      <c r="F70" s="165" t="s">
        <v>280</v>
      </c>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row>
    <row r="71" spans="1:65" s="174" customFormat="1" ht="16" thickBot="1">
      <c r="A71" s="168" t="s">
        <v>26</v>
      </c>
      <c r="B71" s="169" t="s">
        <v>37</v>
      </c>
      <c r="C71" s="170">
        <f>SUM(C65:C70)</f>
        <v>8990</v>
      </c>
      <c r="D71" s="171">
        <f>SUM(D65:D70)</f>
        <v>7950</v>
      </c>
      <c r="E71" s="172">
        <f t="shared" si="6"/>
        <v>1040</v>
      </c>
      <c r="F71" s="173"/>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10"/>
      <c r="BA71" s="110"/>
      <c r="BB71" s="110"/>
      <c r="BC71" s="110"/>
      <c r="BD71" s="110"/>
      <c r="BE71" s="110"/>
      <c r="BF71" s="110"/>
      <c r="BG71" s="110"/>
      <c r="BH71" s="110"/>
      <c r="BI71" s="110"/>
      <c r="BJ71" s="110"/>
      <c r="BK71" s="110"/>
      <c r="BL71" s="110"/>
      <c r="BM71" s="110"/>
    </row>
    <row r="72" spans="1:65" s="87" customFormat="1">
      <c r="A72" s="300"/>
      <c r="B72" s="300"/>
      <c r="C72" s="299"/>
      <c r="D72" s="299"/>
      <c r="E72" s="119"/>
      <c r="F72" s="120"/>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row>
    <row r="73" spans="1:65" s="289" customFormat="1">
      <c r="A73" s="293" t="s">
        <v>24</v>
      </c>
      <c r="B73" s="294" t="s">
        <v>83</v>
      </c>
      <c r="C73" s="295">
        <v>0</v>
      </c>
      <c r="D73" s="296">
        <v>500</v>
      </c>
      <c r="E73" s="297">
        <f>SUM(C73-D73)</f>
        <v>-500</v>
      </c>
      <c r="F73" s="401" t="s">
        <v>296</v>
      </c>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row>
    <row r="74" spans="1:65" s="179" customFormat="1">
      <c r="A74" s="409" t="s">
        <v>24</v>
      </c>
      <c r="B74" s="286" t="s">
        <v>118</v>
      </c>
      <c r="C74" s="177">
        <v>0</v>
      </c>
      <c r="D74" s="178">
        <v>100</v>
      </c>
      <c r="E74" s="40">
        <f t="shared" si="6"/>
        <v>-100</v>
      </c>
      <c r="F74" s="40" t="s">
        <v>227</v>
      </c>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row>
    <row r="75" spans="1:65" s="289" customFormat="1">
      <c r="A75" s="293" t="s">
        <v>24</v>
      </c>
      <c r="B75" s="294" t="s">
        <v>228</v>
      </c>
      <c r="C75" s="295">
        <v>250</v>
      </c>
      <c r="D75" s="296">
        <v>250</v>
      </c>
      <c r="E75" s="297">
        <f t="shared" si="6"/>
        <v>0</v>
      </c>
      <c r="F75" s="297"/>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row>
    <row r="76" spans="1:65" s="179" customFormat="1" ht="30">
      <c r="A76" s="175" t="s">
        <v>24</v>
      </c>
      <c r="B76" s="375" t="s">
        <v>181</v>
      </c>
      <c r="C76" s="177">
        <v>0</v>
      </c>
      <c r="D76" s="178">
        <v>200</v>
      </c>
      <c r="E76" s="40">
        <f t="shared" si="6"/>
        <v>-200</v>
      </c>
      <c r="F76" s="40" t="s">
        <v>229</v>
      </c>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row>
    <row r="77" spans="1:65" s="179" customFormat="1" ht="30">
      <c r="A77" s="175" t="s">
        <v>24</v>
      </c>
      <c r="B77" s="286" t="s">
        <v>119</v>
      </c>
      <c r="C77" s="177">
        <v>0</v>
      </c>
      <c r="D77" s="178">
        <v>150</v>
      </c>
      <c r="E77" s="40">
        <f t="shared" si="6"/>
        <v>-150</v>
      </c>
      <c r="F77" s="402" t="s">
        <v>230</v>
      </c>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row>
    <row r="78" spans="1:65" s="179" customFormat="1" ht="75">
      <c r="A78" s="175" t="s">
        <v>24</v>
      </c>
      <c r="B78" s="375" t="s">
        <v>174</v>
      </c>
      <c r="C78" s="177">
        <v>500</v>
      </c>
      <c r="D78" s="178">
        <v>250</v>
      </c>
      <c r="E78" s="40">
        <f t="shared" si="6"/>
        <v>250</v>
      </c>
      <c r="F78" s="40" t="s">
        <v>182</v>
      </c>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row>
    <row r="79" spans="1:65" s="179" customFormat="1" ht="30">
      <c r="A79" s="175" t="s">
        <v>24</v>
      </c>
      <c r="B79" s="176" t="s">
        <v>84</v>
      </c>
      <c r="C79" s="177">
        <v>0</v>
      </c>
      <c r="D79" s="178">
        <v>200</v>
      </c>
      <c r="E79" s="40">
        <f t="shared" si="6"/>
        <v>-200</v>
      </c>
      <c r="F79" s="40" t="s">
        <v>230</v>
      </c>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row>
    <row r="80" spans="1:65" s="179" customFormat="1" ht="30">
      <c r="A80" s="175" t="s">
        <v>24</v>
      </c>
      <c r="B80" s="176" t="s">
        <v>85</v>
      </c>
      <c r="C80" s="177">
        <v>0</v>
      </c>
      <c r="D80" s="178">
        <v>750</v>
      </c>
      <c r="E80" s="40">
        <f t="shared" si="6"/>
        <v>-750</v>
      </c>
      <c r="F80" s="40" t="s">
        <v>279</v>
      </c>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row>
    <row r="81" spans="1:65" s="289" customFormat="1" ht="30">
      <c r="A81" s="293" t="s">
        <v>24</v>
      </c>
      <c r="B81" s="294" t="s">
        <v>86</v>
      </c>
      <c r="C81" s="295">
        <v>100</v>
      </c>
      <c r="D81" s="296">
        <v>0</v>
      </c>
      <c r="E81" s="297">
        <f t="shared" si="6"/>
        <v>100</v>
      </c>
      <c r="F81" s="297" t="s">
        <v>175</v>
      </c>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row>
    <row r="82" spans="1:65" s="179" customFormat="1" ht="30">
      <c r="A82" s="175" t="s">
        <v>24</v>
      </c>
      <c r="B82" s="403" t="s">
        <v>232</v>
      </c>
      <c r="C82" s="177">
        <v>150</v>
      </c>
      <c r="D82" s="178">
        <v>150</v>
      </c>
      <c r="E82" s="40">
        <f t="shared" si="6"/>
        <v>0</v>
      </c>
      <c r="F82" s="40" t="s">
        <v>231</v>
      </c>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row>
    <row r="83" spans="1:65" s="179" customFormat="1">
      <c r="A83" s="175" t="s">
        <v>24</v>
      </c>
      <c r="B83" s="176" t="s">
        <v>87</v>
      </c>
      <c r="C83" s="177">
        <v>0</v>
      </c>
      <c r="D83" s="178">
        <v>200</v>
      </c>
      <c r="E83" s="40">
        <f t="shared" si="6"/>
        <v>-200</v>
      </c>
      <c r="F83" s="40" t="s">
        <v>230</v>
      </c>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row>
    <row r="84" spans="1:65" s="179" customFormat="1" ht="30">
      <c r="A84" s="175" t="s">
        <v>24</v>
      </c>
      <c r="B84" s="375" t="s">
        <v>88</v>
      </c>
      <c r="C84" s="177">
        <v>0</v>
      </c>
      <c r="D84" s="178">
        <v>0</v>
      </c>
      <c r="E84" s="40">
        <f t="shared" si="6"/>
        <v>0</v>
      </c>
      <c r="F84" s="40" t="s">
        <v>255</v>
      </c>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row>
    <row r="85" spans="1:65" s="179" customFormat="1">
      <c r="A85" s="376" t="s">
        <v>24</v>
      </c>
      <c r="B85" s="375" t="s">
        <v>178</v>
      </c>
      <c r="C85" s="177">
        <v>250</v>
      </c>
      <c r="D85" s="178">
        <v>0</v>
      </c>
      <c r="E85" s="40">
        <f t="shared" si="6"/>
        <v>250</v>
      </c>
      <c r="F85" s="40" t="s">
        <v>179</v>
      </c>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row>
    <row r="86" spans="1:65" s="179" customFormat="1" ht="45">
      <c r="A86" s="287" t="s">
        <v>24</v>
      </c>
      <c r="B86" s="375" t="s">
        <v>180</v>
      </c>
      <c r="C86" s="177">
        <v>100</v>
      </c>
      <c r="D86" s="178">
        <v>200</v>
      </c>
      <c r="E86" s="40">
        <f t="shared" si="6"/>
        <v>-100</v>
      </c>
      <c r="F86" s="40" t="s">
        <v>233</v>
      </c>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row>
    <row r="87" spans="1:65" s="179" customFormat="1" ht="30">
      <c r="A87" s="175" t="s">
        <v>24</v>
      </c>
      <c r="B87" s="375" t="s">
        <v>176</v>
      </c>
      <c r="C87" s="177">
        <v>0</v>
      </c>
      <c r="D87" s="180">
        <v>0</v>
      </c>
      <c r="E87" s="181">
        <f t="shared" si="6"/>
        <v>0</v>
      </c>
      <c r="F87" s="40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row>
    <row r="88" spans="1:65" s="330" customFormat="1" ht="45">
      <c r="A88" s="355" t="s">
        <v>24</v>
      </c>
      <c r="B88" s="356" t="s">
        <v>143</v>
      </c>
      <c r="C88" s="352">
        <v>1200</v>
      </c>
      <c r="D88" s="353">
        <v>1100</v>
      </c>
      <c r="E88" s="354">
        <f>SUM(C88-D88)</f>
        <v>100</v>
      </c>
      <c r="F88" s="396" t="s">
        <v>219</v>
      </c>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row>
    <row r="89" spans="1:65" s="330" customFormat="1">
      <c r="A89" s="325" t="s">
        <v>24</v>
      </c>
      <c r="B89" s="326" t="s">
        <v>80</v>
      </c>
      <c r="C89" s="327">
        <v>1000</v>
      </c>
      <c r="D89" s="328">
        <v>4500</v>
      </c>
      <c r="E89" s="329">
        <f>SUM(C89-D89)</f>
        <v>-3500</v>
      </c>
      <c r="F89" s="410" t="s">
        <v>177</v>
      </c>
    </row>
    <row r="90" spans="1:65" s="336" customFormat="1" ht="16" thickBot="1">
      <c r="A90" s="331" t="s">
        <v>24</v>
      </c>
      <c r="B90" s="332" t="s">
        <v>132</v>
      </c>
      <c r="C90" s="333">
        <v>500</v>
      </c>
      <c r="D90" s="334">
        <v>0</v>
      </c>
      <c r="E90" s="335">
        <f>SUM(C90-D90)</f>
        <v>500</v>
      </c>
      <c r="F90" s="411" t="s">
        <v>278</v>
      </c>
    </row>
    <row r="91" spans="1:65" s="188" customFormat="1" ht="16" thickBot="1">
      <c r="A91" s="183" t="s">
        <v>24</v>
      </c>
      <c r="B91" s="184" t="s">
        <v>37</v>
      </c>
      <c r="C91" s="185">
        <f>SUM(C73:C90)</f>
        <v>4050</v>
      </c>
      <c r="D91" s="186">
        <f>SUM(D73:D90)</f>
        <v>8550</v>
      </c>
      <c r="E91" s="187">
        <f t="shared" si="6"/>
        <v>-4500</v>
      </c>
      <c r="F91" s="359"/>
      <c r="G91" s="110"/>
      <c r="H91" s="110"/>
      <c r="I91" s="110"/>
      <c r="J91" s="110"/>
      <c r="K91" s="110"/>
      <c r="L91" s="110"/>
      <c r="M91" s="110"/>
      <c r="N91" s="110"/>
      <c r="O91" s="110"/>
      <c r="P91" s="110"/>
      <c r="Q91" s="110"/>
      <c r="R91" s="110"/>
      <c r="S91" s="110"/>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row>
    <row r="92" spans="1:65" s="87" customFormat="1">
      <c r="A92" s="105"/>
      <c r="B92" s="96"/>
      <c r="C92" s="72"/>
      <c r="D92" s="97"/>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row>
    <row r="93" spans="1:65" s="193" customFormat="1">
      <c r="A93" s="377" t="s">
        <v>183</v>
      </c>
      <c r="B93" s="378" t="s">
        <v>188</v>
      </c>
      <c r="C93" s="190">
        <v>1100</v>
      </c>
      <c r="D93" s="191">
        <v>1500</v>
      </c>
      <c r="E93" s="192">
        <f t="shared" ref="E93:E100" si="7">SUM(C93-D93)</f>
        <v>-400</v>
      </c>
      <c r="F93" s="192" t="s">
        <v>189</v>
      </c>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row>
    <row r="94" spans="1:65" s="193" customFormat="1">
      <c r="A94" s="377" t="s">
        <v>183</v>
      </c>
      <c r="B94" s="408" t="s">
        <v>258</v>
      </c>
      <c r="C94" s="190">
        <v>0</v>
      </c>
      <c r="D94" s="191">
        <v>0</v>
      </c>
      <c r="E94" s="192">
        <f t="shared" si="7"/>
        <v>0</v>
      </c>
      <c r="F94" s="192" t="s">
        <v>277</v>
      </c>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row>
    <row r="95" spans="1:65" s="193" customFormat="1" ht="30">
      <c r="A95" s="377" t="s">
        <v>183</v>
      </c>
      <c r="B95" s="431" t="s">
        <v>297</v>
      </c>
      <c r="C95" s="190">
        <v>2000</v>
      </c>
      <c r="D95" s="191">
        <v>1000</v>
      </c>
      <c r="E95" s="192">
        <f t="shared" si="7"/>
        <v>1000</v>
      </c>
      <c r="F95" s="192" t="s">
        <v>298</v>
      </c>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row>
    <row r="96" spans="1:65" s="193" customFormat="1" ht="30">
      <c r="A96" s="377" t="s">
        <v>183</v>
      </c>
      <c r="B96" s="378" t="s">
        <v>184</v>
      </c>
      <c r="C96" s="190">
        <v>0</v>
      </c>
      <c r="D96" s="191">
        <v>0</v>
      </c>
      <c r="E96" s="192">
        <f t="shared" si="7"/>
        <v>0</v>
      </c>
      <c r="F96" s="192" t="s">
        <v>291</v>
      </c>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row>
    <row r="97" spans="1:65" s="193" customFormat="1">
      <c r="A97" s="377" t="s">
        <v>183</v>
      </c>
      <c r="B97" s="378" t="s">
        <v>185</v>
      </c>
      <c r="C97" s="190">
        <v>300</v>
      </c>
      <c r="D97" s="191">
        <v>0</v>
      </c>
      <c r="E97" s="192">
        <f t="shared" si="7"/>
        <v>300</v>
      </c>
      <c r="F97" s="192" t="s">
        <v>234</v>
      </c>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row>
    <row r="98" spans="1:65" s="193" customFormat="1">
      <c r="A98" s="377" t="s">
        <v>183</v>
      </c>
      <c r="B98" s="189" t="s">
        <v>89</v>
      </c>
      <c r="C98" s="190">
        <v>500</v>
      </c>
      <c r="D98" s="194">
        <v>500</v>
      </c>
      <c r="E98" s="195">
        <f t="shared" si="7"/>
        <v>0</v>
      </c>
      <c r="F98" s="195"/>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row>
    <row r="99" spans="1:65" s="200" customFormat="1" ht="31" thickBot="1">
      <c r="A99" s="379" t="s">
        <v>183</v>
      </c>
      <c r="B99" s="196" t="s">
        <v>82</v>
      </c>
      <c r="C99" s="197">
        <v>0</v>
      </c>
      <c r="D99" s="198">
        <v>600</v>
      </c>
      <c r="E99" s="199">
        <f t="shared" si="7"/>
        <v>-600</v>
      </c>
      <c r="F99" s="199" t="s">
        <v>235</v>
      </c>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5"/>
      <c r="AY99" s="85"/>
      <c r="AZ99" s="85"/>
      <c r="BA99" s="85"/>
      <c r="BB99" s="85"/>
      <c r="BC99" s="85"/>
      <c r="BD99" s="85"/>
      <c r="BE99" s="85"/>
      <c r="BF99" s="85"/>
      <c r="BG99" s="85"/>
      <c r="BH99" s="85"/>
      <c r="BI99" s="85"/>
      <c r="BJ99" s="85"/>
      <c r="BK99" s="85"/>
      <c r="BL99" s="85"/>
      <c r="BM99" s="85"/>
    </row>
    <row r="100" spans="1:65" s="206" customFormat="1" ht="31" thickBot="1">
      <c r="A100" s="201" t="s">
        <v>183</v>
      </c>
      <c r="B100" s="202" t="s">
        <v>37</v>
      </c>
      <c r="C100" s="203">
        <f>SUM(C93:C99)</f>
        <v>3900</v>
      </c>
      <c r="D100" s="204">
        <f>SUM(D93:D99)</f>
        <v>3600</v>
      </c>
      <c r="E100" s="205">
        <f t="shared" si="7"/>
        <v>300</v>
      </c>
      <c r="F100" s="426" t="s">
        <v>260</v>
      </c>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0"/>
      <c r="AD100" s="110"/>
      <c r="AE100" s="110"/>
      <c r="AF100" s="110"/>
      <c r="AG100" s="110"/>
      <c r="AH100" s="110"/>
      <c r="AI100" s="110"/>
      <c r="AJ100" s="110"/>
      <c r="AK100" s="110"/>
      <c r="AL100" s="110"/>
      <c r="AM100" s="110"/>
      <c r="AN100" s="110"/>
      <c r="AO100" s="110"/>
      <c r="AP100" s="110"/>
      <c r="AQ100" s="110"/>
      <c r="AR100" s="110"/>
      <c r="AS100" s="110"/>
      <c r="AT100" s="110"/>
      <c r="AU100" s="110"/>
      <c r="AV100" s="110"/>
      <c r="AW100" s="110"/>
      <c r="AX100" s="110"/>
      <c r="AY100" s="110"/>
      <c r="AZ100" s="110"/>
      <c r="BA100" s="110"/>
      <c r="BB100" s="110"/>
      <c r="BC100" s="110"/>
      <c r="BD100" s="110"/>
      <c r="BE100" s="110"/>
      <c r="BF100" s="110"/>
      <c r="BG100" s="110"/>
      <c r="BH100" s="110"/>
      <c r="BI100" s="110"/>
      <c r="BJ100" s="110"/>
      <c r="BK100" s="110"/>
      <c r="BL100" s="110"/>
      <c r="BM100" s="110"/>
    </row>
    <row r="101" spans="1:65" s="87" customFormat="1">
      <c r="A101" s="117"/>
      <c r="B101" s="118"/>
      <c r="C101" s="75"/>
      <c r="D101" s="121"/>
      <c r="E101" s="122"/>
      <c r="F101" s="122"/>
      <c r="G101" s="86"/>
      <c r="H101" s="86"/>
      <c r="I101" s="86"/>
      <c r="J101" s="86"/>
      <c r="K101" s="86"/>
      <c r="L101" s="86"/>
      <c r="M101" s="86"/>
      <c r="N101" s="86"/>
      <c r="O101" s="86"/>
      <c r="P101" s="86"/>
      <c r="Q101" s="86"/>
      <c r="R101" s="86"/>
      <c r="S101" s="86"/>
      <c r="T101" s="86"/>
      <c r="U101" s="86"/>
      <c r="V101" s="86"/>
      <c r="W101" s="86"/>
      <c r="X101" s="86"/>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6"/>
      <c r="AY101" s="86"/>
      <c r="AZ101" s="86"/>
      <c r="BA101" s="86"/>
      <c r="BB101" s="86"/>
      <c r="BC101" s="86"/>
      <c r="BD101" s="86"/>
      <c r="BE101" s="86"/>
      <c r="BF101" s="86"/>
      <c r="BG101" s="86"/>
      <c r="BH101" s="86"/>
      <c r="BI101" s="86"/>
      <c r="BJ101" s="86"/>
      <c r="BK101" s="86"/>
      <c r="BL101" s="86"/>
      <c r="BM101" s="86"/>
    </row>
    <row r="102" spans="1:65" s="212" customFormat="1">
      <c r="A102" s="207" t="s">
        <v>27</v>
      </c>
      <c r="B102" s="208" t="s">
        <v>91</v>
      </c>
      <c r="C102" s="209">
        <v>500</v>
      </c>
      <c r="D102" s="210">
        <v>1500</v>
      </c>
      <c r="E102" s="211">
        <f t="shared" ref="E102:E109" si="8">SUM(C102-D102)</f>
        <v>-1000</v>
      </c>
      <c r="F102" s="211"/>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row>
    <row r="103" spans="1:65" s="212" customFormat="1">
      <c r="A103" s="207" t="s">
        <v>27</v>
      </c>
      <c r="B103" s="208" t="s">
        <v>190</v>
      </c>
      <c r="C103" s="209">
        <v>200</v>
      </c>
      <c r="D103" s="210">
        <v>500</v>
      </c>
      <c r="E103" s="211">
        <f t="shared" si="8"/>
        <v>-300</v>
      </c>
      <c r="F103" s="211" t="s">
        <v>236</v>
      </c>
      <c r="G103" s="26"/>
      <c r="H103" s="26"/>
      <c r="I103" s="26"/>
      <c r="J103" s="26"/>
      <c r="K103" s="26"/>
      <c r="L103" s="26"/>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row>
    <row r="104" spans="1:65" s="212" customFormat="1">
      <c r="A104" s="207" t="s">
        <v>27</v>
      </c>
      <c r="B104" s="208" t="s">
        <v>192</v>
      </c>
      <c r="C104" s="209">
        <v>1000</v>
      </c>
      <c r="D104" s="210">
        <v>1560</v>
      </c>
      <c r="E104" s="211">
        <f t="shared" si="8"/>
        <v>-560</v>
      </c>
      <c r="F104" s="211" t="s">
        <v>237</v>
      </c>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row>
    <row r="105" spans="1:65" s="212" customFormat="1">
      <c r="A105" s="207" t="s">
        <v>27</v>
      </c>
      <c r="B105" s="208" t="s">
        <v>90</v>
      </c>
      <c r="C105" s="209">
        <v>250</v>
      </c>
      <c r="D105" s="210">
        <v>500</v>
      </c>
      <c r="E105" s="211">
        <f t="shared" si="8"/>
        <v>-250</v>
      </c>
      <c r="F105" s="211"/>
      <c r="G105" s="26"/>
      <c r="H105" s="26"/>
      <c r="I105" s="26"/>
      <c r="J105" s="26"/>
      <c r="K105" s="26"/>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row>
    <row r="106" spans="1:65" s="212" customFormat="1">
      <c r="A106" s="207" t="s">
        <v>27</v>
      </c>
      <c r="B106" s="208" t="s">
        <v>92</v>
      </c>
      <c r="C106" s="209">
        <v>0</v>
      </c>
      <c r="D106" s="210">
        <v>600</v>
      </c>
      <c r="E106" s="211">
        <f t="shared" si="8"/>
        <v>-600</v>
      </c>
      <c r="F106" s="211" t="s">
        <v>295</v>
      </c>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row>
    <row r="107" spans="1:65" s="212" customFormat="1">
      <c r="A107" s="207" t="s">
        <v>27</v>
      </c>
      <c r="B107" s="208" t="s">
        <v>93</v>
      </c>
      <c r="C107" s="209">
        <v>0</v>
      </c>
      <c r="D107" s="210">
        <v>300</v>
      </c>
      <c r="E107" s="211">
        <f t="shared" si="8"/>
        <v>-300</v>
      </c>
      <c r="F107" s="211" t="s">
        <v>294</v>
      </c>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row>
    <row r="108" spans="1:65" s="212" customFormat="1" ht="16" thickBot="1">
      <c r="A108" s="207" t="s">
        <v>27</v>
      </c>
      <c r="B108" s="208" t="s">
        <v>94</v>
      </c>
      <c r="C108" s="209"/>
      <c r="D108" s="213"/>
      <c r="E108" s="211"/>
      <c r="F108" s="214"/>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row>
    <row r="109" spans="1:65" s="221" customFormat="1" ht="16" thickBot="1">
      <c r="A109" s="215" t="s">
        <v>27</v>
      </c>
      <c r="B109" s="216" t="s">
        <v>37</v>
      </c>
      <c r="C109" s="217">
        <f>SUM(C102:C108)</f>
        <v>1950</v>
      </c>
      <c r="D109" s="218">
        <f>SUM(D102:D108)</f>
        <v>4960</v>
      </c>
      <c r="E109" s="219">
        <f t="shared" si="8"/>
        <v>-3010</v>
      </c>
      <c r="F109" s="22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0"/>
      <c r="AD109" s="110"/>
      <c r="AE109" s="110"/>
      <c r="AF109" s="110"/>
      <c r="AG109" s="110"/>
      <c r="AH109" s="110"/>
      <c r="AI109" s="110"/>
      <c r="AJ109" s="110"/>
      <c r="AK109" s="110"/>
      <c r="AL109" s="110"/>
      <c r="AM109" s="110"/>
      <c r="AN109" s="110"/>
      <c r="AO109" s="110"/>
      <c r="AP109" s="110"/>
      <c r="AQ109" s="110"/>
      <c r="AR109" s="110"/>
      <c r="AS109" s="110"/>
      <c r="AT109" s="110"/>
      <c r="AU109" s="110"/>
      <c r="AV109" s="110"/>
      <c r="AW109" s="110"/>
      <c r="AX109" s="110"/>
      <c r="AY109" s="110"/>
      <c r="AZ109" s="110"/>
      <c r="BA109" s="110"/>
      <c r="BB109" s="110"/>
      <c r="BC109" s="110"/>
      <c r="BD109" s="110"/>
      <c r="BE109" s="110"/>
      <c r="BF109" s="110"/>
      <c r="BG109" s="110"/>
      <c r="BH109" s="110"/>
      <c r="BI109" s="110"/>
      <c r="BJ109" s="110"/>
      <c r="BK109" s="110"/>
      <c r="BL109" s="110"/>
      <c r="BM109" s="110"/>
    </row>
    <row r="110" spans="1:65" s="87" customFormat="1">
      <c r="A110" s="105"/>
      <c r="B110" s="96"/>
      <c r="C110" s="72"/>
      <c r="D110" s="97"/>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c r="AG110" s="86"/>
      <c r="AH110" s="86"/>
      <c r="AI110" s="86"/>
      <c r="AJ110" s="86"/>
      <c r="AK110" s="86"/>
      <c r="AL110" s="86"/>
      <c r="AM110" s="86"/>
      <c r="AN110" s="86"/>
      <c r="AO110" s="86"/>
      <c r="AP110" s="86"/>
      <c r="AQ110" s="86"/>
      <c r="AR110" s="86"/>
      <c r="AS110" s="86"/>
      <c r="AT110" s="86"/>
      <c r="AU110" s="86"/>
      <c r="AV110" s="86"/>
      <c r="AW110" s="86"/>
      <c r="AX110" s="86"/>
      <c r="AY110" s="86"/>
      <c r="AZ110" s="86"/>
      <c r="BA110" s="86"/>
      <c r="BB110" s="86"/>
      <c r="BC110" s="86"/>
      <c r="BD110" s="86"/>
      <c r="BE110" s="86"/>
      <c r="BF110" s="86"/>
      <c r="BG110" s="86"/>
      <c r="BH110" s="86"/>
      <c r="BI110" s="86"/>
      <c r="BJ110" s="86"/>
      <c r="BK110" s="86"/>
      <c r="BL110" s="86"/>
      <c r="BM110" s="86"/>
    </row>
    <row r="111" spans="1:65" s="227" customFormat="1" ht="30">
      <c r="A111" s="222" t="s">
        <v>28</v>
      </c>
      <c r="B111" s="223" t="s">
        <v>95</v>
      </c>
      <c r="C111" s="224">
        <v>750</v>
      </c>
      <c r="D111" s="225">
        <v>755</v>
      </c>
      <c r="E111" s="226">
        <f t="shared" ref="E111:E120" si="9">SUM(C111-D111)</f>
        <v>-5</v>
      </c>
      <c r="F111" s="2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row>
    <row r="112" spans="1:65" s="227" customFormat="1" ht="30">
      <c r="A112" s="222" t="s">
        <v>28</v>
      </c>
      <c r="B112" s="223" t="s">
        <v>193</v>
      </c>
      <c r="C112" s="224">
        <v>600</v>
      </c>
      <c r="D112" s="225">
        <v>300</v>
      </c>
      <c r="E112" s="226">
        <f t="shared" si="9"/>
        <v>300</v>
      </c>
      <c r="F112" s="226" t="s">
        <v>238</v>
      </c>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row>
    <row r="113" spans="1:65" s="227" customFormat="1">
      <c r="A113" s="222" t="s">
        <v>28</v>
      </c>
      <c r="B113" s="223" t="s">
        <v>92</v>
      </c>
      <c r="C113" s="224">
        <v>100</v>
      </c>
      <c r="D113" s="225">
        <v>0</v>
      </c>
      <c r="E113" s="226">
        <f t="shared" si="9"/>
        <v>100</v>
      </c>
      <c r="F113" s="226" t="s">
        <v>256</v>
      </c>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row>
    <row r="114" spans="1:65" s="227" customFormat="1">
      <c r="A114" s="222" t="s">
        <v>28</v>
      </c>
      <c r="B114" s="223" t="s">
        <v>124</v>
      </c>
      <c r="C114" s="224">
        <v>0</v>
      </c>
      <c r="D114" s="225">
        <v>50</v>
      </c>
      <c r="E114" s="226">
        <f t="shared" si="9"/>
        <v>-50</v>
      </c>
      <c r="F114" s="226" t="s">
        <v>293</v>
      </c>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row>
    <row r="115" spans="1:65" s="227" customFormat="1">
      <c r="A115" s="222" t="s">
        <v>28</v>
      </c>
      <c r="B115" s="223" t="s">
        <v>210</v>
      </c>
      <c r="C115" s="224">
        <v>300</v>
      </c>
      <c r="D115" s="225">
        <v>200</v>
      </c>
      <c r="E115" s="226">
        <f t="shared" si="9"/>
        <v>100</v>
      </c>
      <c r="F115" s="226" t="s">
        <v>211</v>
      </c>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row>
    <row r="116" spans="1:65" s="227" customFormat="1">
      <c r="A116" s="222" t="s">
        <v>28</v>
      </c>
      <c r="B116" s="223" t="s">
        <v>209</v>
      </c>
      <c r="C116" s="224">
        <v>100</v>
      </c>
      <c r="D116" s="225">
        <v>100</v>
      </c>
      <c r="E116" s="226">
        <f t="shared" si="9"/>
        <v>0</v>
      </c>
      <c r="F116" s="2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row>
    <row r="117" spans="1:65" s="227" customFormat="1" ht="30">
      <c r="A117" s="222" t="s">
        <v>28</v>
      </c>
      <c r="B117" s="223" t="s">
        <v>96</v>
      </c>
      <c r="C117" s="224">
        <v>300</v>
      </c>
      <c r="D117" s="225">
        <v>300</v>
      </c>
      <c r="E117" s="226">
        <f t="shared" si="9"/>
        <v>0</v>
      </c>
      <c r="F117" s="2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row>
    <row r="118" spans="1:65" s="227" customFormat="1">
      <c r="A118" s="222" t="s">
        <v>28</v>
      </c>
      <c r="B118" s="223" t="s">
        <v>97</v>
      </c>
      <c r="C118" s="224">
        <v>250</v>
      </c>
      <c r="D118" s="225">
        <v>200</v>
      </c>
      <c r="E118" s="226">
        <f t="shared" si="9"/>
        <v>50</v>
      </c>
      <c r="F118" s="2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spans="1:65" s="227" customFormat="1" ht="16" thickBot="1">
      <c r="A119" s="222" t="s">
        <v>28</v>
      </c>
      <c r="B119" s="223" t="s">
        <v>194</v>
      </c>
      <c r="C119" s="224">
        <v>0</v>
      </c>
      <c r="D119" s="225">
        <v>150</v>
      </c>
      <c r="E119" s="226">
        <f t="shared" si="9"/>
        <v>-150</v>
      </c>
      <c r="F119" s="226" t="s">
        <v>293</v>
      </c>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row>
    <row r="120" spans="1:65" s="234" customFormat="1" ht="16" thickBot="1">
      <c r="A120" s="228" t="s">
        <v>28</v>
      </c>
      <c r="B120" s="229" t="s">
        <v>37</v>
      </c>
      <c r="C120" s="230">
        <f>SUM(C111:C119)</f>
        <v>2400</v>
      </c>
      <c r="D120" s="231">
        <f>SUM(D111:D119)</f>
        <v>2055</v>
      </c>
      <c r="E120" s="232">
        <f t="shared" si="9"/>
        <v>345</v>
      </c>
      <c r="F120" s="233"/>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c r="AK120" s="110"/>
      <c r="AL120" s="110"/>
      <c r="AM120" s="110"/>
      <c r="AN120" s="110"/>
      <c r="AO120" s="110"/>
      <c r="AP120" s="110"/>
      <c r="AQ120" s="110"/>
      <c r="AR120" s="110"/>
      <c r="AS120" s="110"/>
      <c r="AT120" s="110"/>
      <c r="AU120" s="110"/>
      <c r="AV120" s="110"/>
      <c r="AW120" s="110"/>
      <c r="AX120" s="110"/>
      <c r="AY120" s="110"/>
      <c r="AZ120" s="110"/>
      <c r="BA120" s="110"/>
      <c r="BB120" s="110"/>
      <c r="BC120" s="110"/>
      <c r="BD120" s="110"/>
      <c r="BE120" s="110"/>
      <c r="BF120" s="110"/>
      <c r="BG120" s="110"/>
      <c r="BH120" s="110"/>
      <c r="BI120" s="110"/>
      <c r="BJ120" s="110"/>
      <c r="BK120" s="110"/>
      <c r="BL120" s="110"/>
      <c r="BM120" s="110"/>
    </row>
    <row r="121" spans="1:65" s="89" customFormat="1">
      <c r="A121" s="105"/>
      <c r="B121" s="96"/>
      <c r="C121" s="72"/>
      <c r="D121" s="97"/>
      <c r="E121" s="98"/>
      <c r="F121" s="87"/>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88"/>
      <c r="AV121" s="88"/>
      <c r="AW121" s="88"/>
      <c r="AX121" s="88"/>
      <c r="AY121" s="88"/>
      <c r="AZ121" s="88"/>
      <c r="BA121" s="88"/>
      <c r="BB121" s="88"/>
      <c r="BC121" s="88"/>
      <c r="BD121" s="88"/>
      <c r="BE121" s="88"/>
      <c r="BF121" s="88"/>
      <c r="BG121" s="88"/>
      <c r="BH121" s="88"/>
      <c r="BI121" s="88"/>
      <c r="BJ121" s="88"/>
      <c r="BK121" s="88"/>
      <c r="BL121" s="88"/>
      <c r="BM121" s="88"/>
    </row>
    <row r="122" spans="1:65" s="290" customFormat="1" ht="30">
      <c r="A122" s="301" t="s">
        <v>29</v>
      </c>
      <c r="B122" s="302" t="s">
        <v>195</v>
      </c>
      <c r="C122" s="303">
        <v>0</v>
      </c>
      <c r="D122" s="304">
        <v>0</v>
      </c>
      <c r="E122" s="305">
        <f t="shared" ref="E122:E133" si="10">SUM(C122-D122)</f>
        <v>0</v>
      </c>
      <c r="F122" s="305" t="s">
        <v>276</v>
      </c>
      <c r="G122" s="291"/>
      <c r="H122" s="291"/>
      <c r="I122" s="291"/>
      <c r="J122" s="291"/>
      <c r="K122" s="291"/>
      <c r="L122" s="291"/>
      <c r="M122" s="291"/>
      <c r="N122" s="291"/>
      <c r="O122" s="291"/>
      <c r="P122" s="291"/>
      <c r="Q122" s="291"/>
      <c r="R122" s="291"/>
      <c r="S122" s="291"/>
      <c r="T122" s="291"/>
      <c r="U122" s="291"/>
      <c r="V122" s="291"/>
      <c r="W122" s="291"/>
      <c r="X122" s="291"/>
      <c r="Y122" s="291"/>
      <c r="Z122" s="291"/>
      <c r="AA122" s="291"/>
      <c r="AB122" s="291"/>
      <c r="AC122" s="291"/>
      <c r="AD122" s="291"/>
      <c r="AE122" s="291"/>
      <c r="AF122" s="291"/>
      <c r="AG122" s="291"/>
      <c r="AH122" s="291"/>
      <c r="AI122" s="291"/>
      <c r="AJ122" s="291"/>
      <c r="AK122" s="291"/>
      <c r="AL122" s="291"/>
      <c r="AM122" s="291"/>
      <c r="AN122" s="291"/>
      <c r="AO122" s="291"/>
      <c r="AP122" s="291"/>
      <c r="AQ122" s="291"/>
      <c r="AR122" s="291"/>
      <c r="AS122" s="291"/>
      <c r="AT122" s="291"/>
      <c r="AU122" s="291"/>
      <c r="AV122" s="291"/>
      <c r="AW122" s="291"/>
      <c r="AX122" s="291"/>
      <c r="AY122" s="291"/>
      <c r="AZ122" s="291"/>
      <c r="BA122" s="291"/>
      <c r="BB122" s="291"/>
      <c r="BC122" s="291"/>
      <c r="BD122" s="291"/>
      <c r="BE122" s="291"/>
      <c r="BF122" s="291"/>
      <c r="BG122" s="291"/>
      <c r="BH122" s="291"/>
      <c r="BI122" s="291"/>
      <c r="BJ122" s="291"/>
      <c r="BK122" s="291"/>
      <c r="BL122" s="291"/>
      <c r="BM122" s="291"/>
    </row>
    <row r="123" spans="1:65" s="301" customFormat="1">
      <c r="A123" s="301" t="s">
        <v>29</v>
      </c>
      <c r="B123" s="302" t="s">
        <v>98</v>
      </c>
      <c r="C123" s="303">
        <v>100</v>
      </c>
      <c r="D123" s="304">
        <v>100</v>
      </c>
      <c r="E123" s="305">
        <f t="shared" si="10"/>
        <v>0</v>
      </c>
      <c r="F123" s="305"/>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6"/>
      <c r="AY123" s="306"/>
      <c r="AZ123" s="306"/>
      <c r="BA123" s="306"/>
      <c r="BB123" s="306"/>
      <c r="BC123" s="306"/>
      <c r="BD123" s="306"/>
      <c r="BE123" s="306"/>
      <c r="BF123" s="306"/>
      <c r="BG123" s="306"/>
      <c r="BH123" s="306"/>
      <c r="BI123" s="306"/>
      <c r="BJ123" s="306"/>
      <c r="BK123" s="306"/>
      <c r="BL123" s="306"/>
      <c r="BM123" s="306"/>
    </row>
    <row r="124" spans="1:65" s="240" customFormat="1">
      <c r="A124" s="235" t="s">
        <v>29</v>
      </c>
      <c r="B124" s="236" t="s">
        <v>99</v>
      </c>
      <c r="C124" s="237">
        <v>500</v>
      </c>
      <c r="D124" s="238">
        <v>250</v>
      </c>
      <c r="E124" s="239">
        <f t="shared" si="10"/>
        <v>250</v>
      </c>
      <c r="F124" s="404"/>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row>
    <row r="125" spans="1:65" s="240" customFormat="1">
      <c r="A125" s="235" t="s">
        <v>29</v>
      </c>
      <c r="B125" s="430" t="s">
        <v>275</v>
      </c>
      <c r="C125" s="237">
        <v>1000</v>
      </c>
      <c r="D125" s="238">
        <v>250</v>
      </c>
      <c r="E125" s="239">
        <f t="shared" si="10"/>
        <v>750</v>
      </c>
      <c r="F125" s="381" t="s">
        <v>196</v>
      </c>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row>
    <row r="126" spans="1:65" s="301" customFormat="1">
      <c r="A126" s="301" t="s">
        <v>29</v>
      </c>
      <c r="B126" s="302" t="s">
        <v>100</v>
      </c>
      <c r="C126" s="303">
        <v>200</v>
      </c>
      <c r="D126" s="304">
        <v>100</v>
      </c>
      <c r="E126" s="305">
        <f t="shared" si="10"/>
        <v>100</v>
      </c>
      <c r="F126" s="305" t="s">
        <v>239</v>
      </c>
      <c r="G126" s="306"/>
      <c r="H126" s="306"/>
      <c r="I126" s="306"/>
      <c r="J126" s="306"/>
      <c r="K126" s="306"/>
      <c r="L126" s="306"/>
      <c r="M126" s="306"/>
      <c r="N126" s="306"/>
      <c r="O126" s="306"/>
      <c r="P126" s="306"/>
      <c r="Q126" s="306"/>
      <c r="R126" s="306"/>
      <c r="S126" s="306"/>
      <c r="T126" s="306"/>
      <c r="U126" s="306"/>
      <c r="V126" s="306"/>
      <c r="W126" s="306"/>
      <c r="X126" s="306"/>
      <c r="Y126" s="306"/>
      <c r="Z126" s="306"/>
      <c r="AA126" s="306"/>
      <c r="AB126" s="306"/>
      <c r="AC126" s="306"/>
      <c r="AD126" s="30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6"/>
      <c r="AY126" s="306"/>
      <c r="AZ126" s="306"/>
      <c r="BA126" s="306"/>
      <c r="BB126" s="306"/>
      <c r="BC126" s="306"/>
      <c r="BD126" s="306"/>
      <c r="BE126" s="306"/>
      <c r="BF126" s="306"/>
      <c r="BG126" s="306"/>
      <c r="BH126" s="306"/>
      <c r="BI126" s="306"/>
      <c r="BJ126" s="306"/>
      <c r="BK126" s="306"/>
      <c r="BL126" s="306"/>
      <c r="BM126" s="306"/>
    </row>
    <row r="127" spans="1:65" s="240" customFormat="1">
      <c r="A127" s="235" t="s">
        <v>29</v>
      </c>
      <c r="B127" s="236" t="s">
        <v>101</v>
      </c>
      <c r="C127" s="237">
        <v>0</v>
      </c>
      <c r="D127" s="238">
        <v>200</v>
      </c>
      <c r="E127" s="239">
        <f t="shared" si="10"/>
        <v>-200</v>
      </c>
      <c r="F127" s="429" t="s">
        <v>274</v>
      </c>
      <c r="G127" s="43"/>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row>
    <row r="128" spans="1:65" s="240" customFormat="1">
      <c r="A128" s="387" t="s">
        <v>29</v>
      </c>
      <c r="B128" s="380" t="s">
        <v>197</v>
      </c>
      <c r="C128" s="237">
        <v>1000</v>
      </c>
      <c r="D128" s="238">
        <v>0</v>
      </c>
      <c r="E128" s="239">
        <f t="shared" si="10"/>
        <v>1000</v>
      </c>
      <c r="F128" s="381" t="s">
        <v>199</v>
      </c>
      <c r="G128" s="43"/>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row>
    <row r="129" spans="1:65" s="240" customFormat="1">
      <c r="A129" s="235" t="s">
        <v>29</v>
      </c>
      <c r="B129" s="241" t="s">
        <v>102</v>
      </c>
      <c r="C129" s="237">
        <v>0</v>
      </c>
      <c r="D129" s="238">
        <v>150</v>
      </c>
      <c r="E129" s="239">
        <f t="shared" si="10"/>
        <v>-150</v>
      </c>
      <c r="F129" s="429" t="s">
        <v>273</v>
      </c>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row>
    <row r="130" spans="1:65" s="240" customFormat="1">
      <c r="A130" s="235" t="s">
        <v>29</v>
      </c>
      <c r="B130" s="380" t="s">
        <v>198</v>
      </c>
      <c r="C130" s="237">
        <v>0</v>
      </c>
      <c r="D130" s="238">
        <v>0</v>
      </c>
      <c r="E130" s="239">
        <f t="shared" si="10"/>
        <v>0</v>
      </c>
      <c r="F130" s="429" t="s">
        <v>272</v>
      </c>
      <c r="G130" s="43"/>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row>
    <row r="131" spans="1:65" s="179" customFormat="1" ht="30">
      <c r="A131" s="235" t="s">
        <v>29</v>
      </c>
      <c r="B131" s="241" t="s">
        <v>103</v>
      </c>
      <c r="C131" s="242">
        <v>400</v>
      </c>
      <c r="D131" s="243">
        <v>750</v>
      </c>
      <c r="E131" s="244">
        <f t="shared" si="10"/>
        <v>-350</v>
      </c>
      <c r="F131" s="404" t="s">
        <v>240</v>
      </c>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row>
    <row r="132" spans="1:65" s="182" customFormat="1" ht="16" thickBot="1">
      <c r="A132" s="385" t="s">
        <v>29</v>
      </c>
      <c r="B132" s="386" t="s">
        <v>191</v>
      </c>
      <c r="C132" s="382">
        <v>0</v>
      </c>
      <c r="D132" s="383">
        <v>0</v>
      </c>
      <c r="E132" s="384">
        <f t="shared" si="10"/>
        <v>0</v>
      </c>
      <c r="F132" s="428" t="s">
        <v>271</v>
      </c>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c r="AO132" s="85"/>
      <c r="AP132" s="85"/>
      <c r="AQ132" s="85"/>
      <c r="AR132" s="85"/>
      <c r="AS132" s="85"/>
      <c r="AT132" s="85"/>
      <c r="AU132" s="85"/>
      <c r="AV132" s="85"/>
      <c r="AW132" s="85"/>
      <c r="AX132" s="85"/>
      <c r="AY132" s="85"/>
      <c r="AZ132" s="85"/>
      <c r="BA132" s="85"/>
      <c r="BB132" s="85"/>
      <c r="BC132" s="85"/>
      <c r="BD132" s="85"/>
      <c r="BE132" s="85"/>
      <c r="BF132" s="85"/>
      <c r="BG132" s="85"/>
      <c r="BH132" s="85"/>
      <c r="BI132" s="85"/>
      <c r="BJ132" s="85"/>
      <c r="BK132" s="85"/>
      <c r="BL132" s="85"/>
      <c r="BM132" s="85"/>
    </row>
    <row r="133" spans="1:65" s="188" customFormat="1" ht="16" thickBot="1">
      <c r="A133" s="245" t="s">
        <v>29</v>
      </c>
      <c r="B133" s="246" t="s">
        <v>37</v>
      </c>
      <c r="C133" s="247">
        <f>SUM(C122:C132)</f>
        <v>3200</v>
      </c>
      <c r="D133" s="248">
        <f>SUM(D122:D132)</f>
        <v>1800</v>
      </c>
      <c r="E133" s="249">
        <f t="shared" si="10"/>
        <v>1400</v>
      </c>
      <c r="F133" s="25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row>
    <row r="134" spans="1:65" s="86" customFormat="1">
      <c r="A134" s="123"/>
      <c r="B134" s="124"/>
      <c r="C134" s="77"/>
      <c r="D134" s="125"/>
      <c r="E134" s="126"/>
      <c r="F134" s="126"/>
    </row>
    <row r="135" spans="1:65" s="193" customFormat="1">
      <c r="A135" s="251" t="s">
        <v>30</v>
      </c>
      <c r="B135" s="252" t="s">
        <v>104</v>
      </c>
      <c r="C135" s="253">
        <v>500</v>
      </c>
      <c r="D135" s="254">
        <v>0</v>
      </c>
      <c r="E135" s="255">
        <f t="shared" ref="E135:E144" si="11">SUM(C135-D135)</f>
        <v>500</v>
      </c>
      <c r="F135" s="255"/>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row>
    <row r="136" spans="1:65" s="193" customFormat="1" ht="30">
      <c r="A136" s="251" t="s">
        <v>30</v>
      </c>
      <c r="B136" s="252" t="s">
        <v>200</v>
      </c>
      <c r="C136" s="253">
        <v>1000</v>
      </c>
      <c r="D136" s="254">
        <v>250</v>
      </c>
      <c r="E136" s="255">
        <f t="shared" si="11"/>
        <v>750</v>
      </c>
      <c r="F136" s="255" t="s">
        <v>270</v>
      </c>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row>
    <row r="137" spans="1:65" s="312" customFormat="1">
      <c r="A137" s="307" t="s">
        <v>30</v>
      </c>
      <c r="B137" s="308" t="s">
        <v>105</v>
      </c>
      <c r="C137" s="309">
        <v>0</v>
      </c>
      <c r="D137" s="310">
        <v>1000</v>
      </c>
      <c r="E137" s="311">
        <f t="shared" si="11"/>
        <v>-1000</v>
      </c>
      <c r="F137" s="311" t="s">
        <v>241</v>
      </c>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row>
    <row r="138" spans="1:65" s="193" customFormat="1" ht="45">
      <c r="A138" s="251" t="s">
        <v>30</v>
      </c>
      <c r="B138" s="252" t="s">
        <v>106</v>
      </c>
      <c r="C138" s="253">
        <v>0</v>
      </c>
      <c r="D138" s="254">
        <v>1000</v>
      </c>
      <c r="E138" s="255">
        <f t="shared" si="11"/>
        <v>-1000</v>
      </c>
      <c r="F138" s="255" t="s">
        <v>292</v>
      </c>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row>
    <row r="139" spans="1:65" s="193" customFormat="1">
      <c r="A139" s="251" t="s">
        <v>30</v>
      </c>
      <c r="B139" s="252" t="s">
        <v>121</v>
      </c>
      <c r="C139" s="253">
        <v>0</v>
      </c>
      <c r="D139" s="254">
        <v>500</v>
      </c>
      <c r="E139" s="255">
        <f t="shared" si="11"/>
        <v>-500</v>
      </c>
      <c r="F139" s="255" t="s">
        <v>242</v>
      </c>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row>
    <row r="140" spans="1:65" s="193" customFormat="1">
      <c r="A140" s="251" t="s">
        <v>30</v>
      </c>
      <c r="B140" s="252" t="s">
        <v>120</v>
      </c>
      <c r="C140" s="253">
        <v>0</v>
      </c>
      <c r="D140" s="254">
        <v>0</v>
      </c>
      <c r="E140" s="255">
        <f t="shared" si="11"/>
        <v>0</v>
      </c>
      <c r="F140" s="255" t="s">
        <v>243</v>
      </c>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row>
    <row r="141" spans="1:65" s="312" customFormat="1" ht="45">
      <c r="A141" s="307" t="s">
        <v>30</v>
      </c>
      <c r="B141" s="308" t="s">
        <v>201</v>
      </c>
      <c r="C141" s="309">
        <v>0</v>
      </c>
      <c r="D141" s="310">
        <v>750</v>
      </c>
      <c r="E141" s="311">
        <f t="shared" si="11"/>
        <v>-750</v>
      </c>
      <c r="F141" s="311" t="s">
        <v>269</v>
      </c>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row>
    <row r="142" spans="1:65" s="312" customFormat="1">
      <c r="A142" s="307" t="s">
        <v>30</v>
      </c>
      <c r="B142" s="308" t="s">
        <v>144</v>
      </c>
      <c r="C142" s="309">
        <v>0</v>
      </c>
      <c r="D142" s="310">
        <v>100</v>
      </c>
      <c r="E142" s="311">
        <f t="shared" si="11"/>
        <v>-100</v>
      </c>
      <c r="F142" s="311" t="s">
        <v>244</v>
      </c>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row>
    <row r="143" spans="1:65" s="261" customFormat="1" ht="31" thickBot="1">
      <c r="A143" s="256" t="s">
        <v>30</v>
      </c>
      <c r="B143" s="257" t="s">
        <v>116</v>
      </c>
      <c r="C143" s="258">
        <v>0</v>
      </c>
      <c r="D143" s="259">
        <v>1000</v>
      </c>
      <c r="E143" s="260">
        <f t="shared" si="11"/>
        <v>-1000</v>
      </c>
      <c r="F143" s="260" t="s">
        <v>145</v>
      </c>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row>
    <row r="144" spans="1:65" s="268" customFormat="1" ht="16" thickBot="1">
      <c r="A144" s="262" t="s">
        <v>30</v>
      </c>
      <c r="B144" s="263" t="s">
        <v>37</v>
      </c>
      <c r="C144" s="264">
        <f>SUM(C135:C143)</f>
        <v>1500</v>
      </c>
      <c r="D144" s="265">
        <f>SUM(D135:D143)</f>
        <v>4600</v>
      </c>
      <c r="E144" s="266">
        <f t="shared" si="11"/>
        <v>-3100</v>
      </c>
      <c r="F144" s="267"/>
      <c r="G144" s="132"/>
      <c r="H144" s="132"/>
      <c r="I144" s="132"/>
      <c r="J144" s="132"/>
      <c r="K144" s="132"/>
      <c r="L144" s="132"/>
      <c r="M144" s="132"/>
      <c r="N144" s="132"/>
      <c r="O144" s="132"/>
      <c r="P144" s="132"/>
      <c r="Q144" s="132"/>
      <c r="R144" s="132"/>
      <c r="S144" s="132"/>
      <c r="T144" s="132"/>
      <c r="U144" s="132"/>
      <c r="V144" s="132"/>
      <c r="W144" s="132"/>
      <c r="X144" s="132"/>
      <c r="Y144" s="132"/>
      <c r="Z144" s="132"/>
      <c r="AA144" s="132"/>
      <c r="AB144" s="132"/>
      <c r="AC144" s="132"/>
      <c r="AD144" s="132"/>
      <c r="AE144" s="132"/>
      <c r="AF144" s="132"/>
      <c r="AG144" s="132"/>
      <c r="AH144" s="132"/>
      <c r="AI144" s="132"/>
      <c r="AJ144" s="132"/>
      <c r="AK144" s="132"/>
      <c r="AL144" s="132"/>
      <c r="AM144" s="132"/>
      <c r="AN144" s="132"/>
      <c r="AO144" s="132"/>
      <c r="AP144" s="132"/>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BL144" s="132"/>
      <c r="BM144" s="132"/>
    </row>
    <row r="145" spans="1:65" s="91" customFormat="1">
      <c r="A145" s="128"/>
      <c r="B145" s="129"/>
      <c r="C145" s="76"/>
      <c r="D145" s="130"/>
      <c r="E145" s="131"/>
      <c r="F145" s="131"/>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row>
    <row r="146" spans="1:65" s="272" customFormat="1">
      <c r="A146" s="161" t="s">
        <v>31</v>
      </c>
      <c r="B146" s="360" t="s">
        <v>107</v>
      </c>
      <c r="C146" s="269">
        <v>3000</v>
      </c>
      <c r="D146" s="270">
        <v>5000</v>
      </c>
      <c r="E146" s="271">
        <f t="shared" ref="E146:E158" si="12">SUM(C146-D146)</f>
        <v>-2000</v>
      </c>
      <c r="F146" s="407" t="s">
        <v>257</v>
      </c>
      <c r="G146" s="44"/>
      <c r="H146" s="44"/>
      <c r="I146" s="44"/>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c r="AX146" s="44"/>
      <c r="AY146" s="44"/>
      <c r="AZ146" s="44"/>
      <c r="BA146" s="44"/>
      <c r="BB146" s="44"/>
      <c r="BC146" s="44"/>
      <c r="BD146" s="44"/>
      <c r="BE146" s="44"/>
      <c r="BF146" s="44"/>
      <c r="BG146" s="44"/>
      <c r="BH146" s="44"/>
      <c r="BI146" s="44"/>
      <c r="BJ146" s="44"/>
      <c r="BK146" s="44"/>
      <c r="BL146" s="44"/>
      <c r="BM146" s="44"/>
    </row>
    <row r="147" spans="1:65" s="272" customFormat="1">
      <c r="A147" s="161" t="s">
        <v>31</v>
      </c>
      <c r="B147" s="360" t="s">
        <v>149</v>
      </c>
      <c r="C147" s="269">
        <v>1200</v>
      </c>
      <c r="D147" s="270">
        <v>1000</v>
      </c>
      <c r="E147" s="271">
        <f t="shared" si="12"/>
        <v>200</v>
      </c>
      <c r="F147" s="407"/>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44"/>
      <c r="BJ147" s="44"/>
      <c r="BK147" s="44"/>
      <c r="BL147" s="44"/>
      <c r="BM147" s="44"/>
    </row>
    <row r="148" spans="1:65" s="272" customFormat="1">
      <c r="A148" s="161" t="s">
        <v>31</v>
      </c>
      <c r="B148" s="360" t="s">
        <v>154</v>
      </c>
      <c r="C148" s="269">
        <v>150</v>
      </c>
      <c r="D148" s="270">
        <v>150</v>
      </c>
      <c r="E148" s="271">
        <f>SUM(C148-D148)</f>
        <v>0</v>
      </c>
      <c r="F148" s="427" t="s">
        <v>266</v>
      </c>
      <c r="G148" s="44"/>
      <c r="H148" s="44"/>
      <c r="I148" s="44"/>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c r="AX148" s="44"/>
      <c r="AY148" s="44"/>
      <c r="AZ148" s="44"/>
      <c r="BA148" s="44"/>
      <c r="BB148" s="44"/>
      <c r="BC148" s="44"/>
      <c r="BD148" s="44"/>
      <c r="BE148" s="44"/>
      <c r="BF148" s="44"/>
      <c r="BG148" s="44"/>
      <c r="BH148" s="44"/>
      <c r="BI148" s="44"/>
      <c r="BJ148" s="44"/>
      <c r="BK148" s="44"/>
      <c r="BL148" s="44"/>
      <c r="BM148" s="44"/>
    </row>
    <row r="149" spans="1:65" s="272" customFormat="1">
      <c r="A149" s="161" t="s">
        <v>31</v>
      </c>
      <c r="B149" s="360" t="s">
        <v>153</v>
      </c>
      <c r="C149" s="269">
        <v>1000</v>
      </c>
      <c r="D149" s="270">
        <v>1000</v>
      </c>
      <c r="E149" s="271">
        <f t="shared" si="12"/>
        <v>0</v>
      </c>
      <c r="F149" s="405"/>
      <c r="G149" s="44"/>
      <c r="H149" s="44"/>
      <c r="I149" s="44"/>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c r="AX149" s="44"/>
      <c r="AY149" s="44"/>
      <c r="AZ149" s="44"/>
      <c r="BA149" s="44"/>
      <c r="BB149" s="44"/>
      <c r="BC149" s="44"/>
      <c r="BD149" s="44"/>
      <c r="BE149" s="44"/>
      <c r="BF149" s="44"/>
      <c r="BG149" s="44"/>
      <c r="BH149" s="44"/>
      <c r="BI149" s="44"/>
      <c r="BJ149" s="44"/>
      <c r="BK149" s="44"/>
      <c r="BL149" s="44"/>
      <c r="BM149" s="44"/>
    </row>
    <row r="150" spans="1:65" s="272" customFormat="1">
      <c r="A150" s="362" t="s">
        <v>31</v>
      </c>
      <c r="B150" s="360" t="s">
        <v>150</v>
      </c>
      <c r="C150" s="269">
        <v>0</v>
      </c>
      <c r="D150" s="270">
        <v>250</v>
      </c>
      <c r="E150" s="271">
        <f t="shared" si="12"/>
        <v>-250</v>
      </c>
      <c r="F150" s="361"/>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44"/>
      <c r="BJ150" s="44"/>
      <c r="BK150" s="44"/>
      <c r="BL150" s="44"/>
      <c r="BM150" s="44"/>
    </row>
    <row r="151" spans="1:65" s="272" customFormat="1">
      <c r="A151" s="362" t="s">
        <v>31</v>
      </c>
      <c r="B151" s="360" t="s">
        <v>151</v>
      </c>
      <c r="C151" s="269">
        <v>250</v>
      </c>
      <c r="D151" s="270">
        <v>250</v>
      </c>
      <c r="E151" s="271">
        <f t="shared" si="12"/>
        <v>0</v>
      </c>
      <c r="F151" s="388" t="s">
        <v>202</v>
      </c>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c r="AX151" s="44"/>
      <c r="AY151" s="44"/>
      <c r="AZ151" s="44"/>
      <c r="BA151" s="44"/>
      <c r="BB151" s="44"/>
      <c r="BC151" s="44"/>
      <c r="BD151" s="44"/>
      <c r="BE151" s="44"/>
      <c r="BF151" s="44"/>
      <c r="BG151" s="44"/>
      <c r="BH151" s="44"/>
      <c r="BI151" s="44"/>
      <c r="BJ151" s="44"/>
      <c r="BK151" s="44"/>
      <c r="BL151" s="44"/>
      <c r="BM151" s="44"/>
    </row>
    <row r="152" spans="1:65" s="166" customFormat="1">
      <c r="A152" s="161" t="s">
        <v>31</v>
      </c>
      <c r="B152" s="162" t="s">
        <v>108</v>
      </c>
      <c r="C152" s="163">
        <v>0</v>
      </c>
      <c r="D152" s="273">
        <v>0</v>
      </c>
      <c r="E152" s="274">
        <f t="shared" si="12"/>
        <v>0</v>
      </c>
      <c r="F152" s="405" t="s">
        <v>245</v>
      </c>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row>
    <row r="153" spans="1:65" s="166" customFormat="1" ht="30">
      <c r="A153" s="362" t="s">
        <v>31</v>
      </c>
      <c r="B153" s="374" t="s">
        <v>203</v>
      </c>
      <c r="C153" s="269">
        <v>250</v>
      </c>
      <c r="D153" s="275">
        <v>200</v>
      </c>
      <c r="E153" s="276">
        <f>SUM(C153-D153)</f>
        <v>50</v>
      </c>
      <c r="F153" s="276" t="s">
        <v>246</v>
      </c>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row>
    <row r="154" spans="1:65" s="166" customFormat="1">
      <c r="A154" s="161" t="s">
        <v>31</v>
      </c>
      <c r="B154" s="162" t="s">
        <v>109</v>
      </c>
      <c r="C154" s="269">
        <v>500</v>
      </c>
      <c r="D154" s="275">
        <v>1000</v>
      </c>
      <c r="E154" s="276">
        <f t="shared" si="12"/>
        <v>-500</v>
      </c>
      <c r="F154" s="276" t="s">
        <v>247</v>
      </c>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row>
    <row r="155" spans="1:65" s="363" customFormat="1">
      <c r="A155" s="389" t="s">
        <v>31</v>
      </c>
      <c r="B155" s="390" t="s">
        <v>204</v>
      </c>
      <c r="C155" s="278">
        <v>500</v>
      </c>
      <c r="D155" s="279">
        <v>0</v>
      </c>
      <c r="E155" s="280">
        <f t="shared" si="12"/>
        <v>500</v>
      </c>
      <c r="F155" s="280" t="s">
        <v>248</v>
      </c>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M155" s="85"/>
    </row>
    <row r="156" spans="1:65" s="363" customFormat="1">
      <c r="A156" s="364" t="s">
        <v>31</v>
      </c>
      <c r="B156" s="365" t="s">
        <v>152</v>
      </c>
      <c r="C156" s="278">
        <v>500</v>
      </c>
      <c r="D156" s="279">
        <v>500</v>
      </c>
      <c r="E156" s="280">
        <f>SUM(C156-D156)</f>
        <v>0</v>
      </c>
      <c r="F156" s="280" t="s">
        <v>267</v>
      </c>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M156" s="85"/>
    </row>
    <row r="157" spans="1:65" s="281" customFormat="1" ht="31" thickBot="1">
      <c r="A157" s="167" t="s">
        <v>31</v>
      </c>
      <c r="B157" s="277" t="s">
        <v>82</v>
      </c>
      <c r="C157" s="278">
        <v>1000</v>
      </c>
      <c r="D157" s="279">
        <v>0</v>
      </c>
      <c r="E157" s="280">
        <f>SUM(C157-D157)</f>
        <v>1000</v>
      </c>
      <c r="F157" s="280" t="s">
        <v>268</v>
      </c>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c r="BI157" s="84"/>
      <c r="BJ157" s="84"/>
      <c r="BK157" s="84"/>
      <c r="BL157" s="84"/>
      <c r="BM157" s="84"/>
    </row>
    <row r="158" spans="1:65" s="174" customFormat="1" ht="16" thickBot="1">
      <c r="A158" s="168" t="s">
        <v>31</v>
      </c>
      <c r="B158" s="169" t="s">
        <v>37</v>
      </c>
      <c r="C158" s="170">
        <f>SUM(C146:C157)</f>
        <v>8350</v>
      </c>
      <c r="D158" s="282">
        <f>SUM(D146:D157)</f>
        <v>9350</v>
      </c>
      <c r="E158" s="283">
        <f t="shared" si="12"/>
        <v>-1000</v>
      </c>
      <c r="F158" s="284"/>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0"/>
      <c r="AD158" s="110"/>
      <c r="AE158" s="110"/>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0"/>
    </row>
    <row r="159" spans="1:65" s="92" customFormat="1" ht="16" thickBot="1">
      <c r="A159" s="144"/>
      <c r="B159" s="145"/>
      <c r="C159" s="78"/>
      <c r="D159" s="146"/>
      <c r="E159" s="147"/>
      <c r="F159" s="147"/>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row>
    <row r="160" spans="1:65" s="143" customFormat="1" ht="16" thickBot="1">
      <c r="A160" s="138" t="s">
        <v>133</v>
      </c>
      <c r="B160" s="139" t="s">
        <v>117</v>
      </c>
      <c r="C160" s="80">
        <f>SUM(C11, C36, C63, C71, C91, C100, C109, C120, C133, C144, C158)</f>
        <v>741811</v>
      </c>
      <c r="D160" s="140">
        <f>SUM(D11, D36, D63, D71, D91, D100, D109, D120, D133, D144, D158)</f>
        <v>724269</v>
      </c>
      <c r="E160" s="141">
        <f>SUM(C160-D160)</f>
        <v>17542</v>
      </c>
      <c r="F160" s="339"/>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0"/>
      <c r="AD160" s="110"/>
      <c r="AE160" s="110"/>
      <c r="AF160" s="110"/>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c r="BE160" s="110"/>
      <c r="BF160" s="110"/>
      <c r="BG160" s="110"/>
      <c r="BH160" s="110"/>
      <c r="BI160" s="110"/>
      <c r="BJ160" s="110"/>
      <c r="BK160" s="110"/>
      <c r="BL160" s="110"/>
      <c r="BM160" s="110"/>
    </row>
    <row r="161" spans="1:65" s="87" customFormat="1">
      <c r="A161" s="95"/>
      <c r="B161" s="136"/>
      <c r="C161" s="79"/>
      <c r="D161" s="97"/>
      <c r="E161" s="98"/>
      <c r="F161" s="137"/>
      <c r="G161" s="86"/>
      <c r="H161" s="86"/>
      <c r="I161" s="86"/>
      <c r="J161" s="86"/>
      <c r="K161" s="86"/>
      <c r="L161" s="86"/>
      <c r="M161" s="86"/>
      <c r="N161" s="86"/>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row>
    <row r="162" spans="1:65" ht="30">
      <c r="A162" s="45" t="s">
        <v>136</v>
      </c>
      <c r="B162" s="56" t="s">
        <v>207</v>
      </c>
      <c r="C162" s="392" t="s">
        <v>206</v>
      </c>
      <c r="D162" s="391" t="s">
        <v>205</v>
      </c>
      <c r="E162" s="393" t="s">
        <v>2</v>
      </c>
      <c r="F162" s="393" t="s">
        <v>142</v>
      </c>
    </row>
    <row r="163" spans="1:65">
      <c r="A163" s="46"/>
      <c r="B163" s="54" t="s">
        <v>208</v>
      </c>
      <c r="C163" s="69">
        <v>608063</v>
      </c>
      <c r="D163" s="62">
        <v>626542</v>
      </c>
      <c r="E163" s="42">
        <f>SUM(C163-D163)</f>
        <v>-18479</v>
      </c>
      <c r="F163" s="42" t="s">
        <v>264</v>
      </c>
    </row>
    <row r="164" spans="1:65" s="48" customFormat="1" ht="30">
      <c r="A164" s="46"/>
      <c r="B164" s="54" t="s">
        <v>146</v>
      </c>
      <c r="C164" s="69">
        <v>-25000</v>
      </c>
      <c r="D164" s="63">
        <v>-25000</v>
      </c>
      <c r="E164" s="42">
        <f>SUM(D164-C164)</f>
        <v>0</v>
      </c>
      <c r="F164" s="42"/>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c r="AY164" s="28"/>
      <c r="AZ164" s="28"/>
      <c r="BA164" s="28"/>
      <c r="BB164" s="28"/>
      <c r="BC164" s="28"/>
      <c r="BD164" s="28"/>
      <c r="BE164" s="28"/>
      <c r="BF164" s="28"/>
      <c r="BG164" s="28"/>
      <c r="BH164" s="28"/>
      <c r="BI164" s="28"/>
      <c r="BJ164" s="28"/>
      <c r="BK164" s="28"/>
      <c r="BL164" s="28"/>
      <c r="BM164" s="28"/>
    </row>
    <row r="165" spans="1:65" s="41" customFormat="1">
      <c r="A165" s="412"/>
      <c r="B165" s="413" t="s">
        <v>147</v>
      </c>
      <c r="C165" s="414">
        <f>SUM(C163:C164)</f>
        <v>583063</v>
      </c>
      <c r="D165" s="415">
        <f>SUM(D163:D164)</f>
        <v>601542</v>
      </c>
      <c r="E165" s="416">
        <f>SUM(C165-D165)</f>
        <v>-18479</v>
      </c>
      <c r="F165" s="417"/>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row>
    <row r="166" spans="1:65">
      <c r="A166" s="46"/>
      <c r="C166" s="69"/>
      <c r="E166" s="42"/>
      <c r="F166" s="42"/>
    </row>
    <row r="167" spans="1:65" ht="30">
      <c r="A167" s="28"/>
      <c r="B167" s="420" t="s">
        <v>148</v>
      </c>
      <c r="C167" s="421">
        <v>69500</v>
      </c>
      <c r="D167" s="422">
        <v>87500</v>
      </c>
      <c r="E167" s="423">
        <f>SUM(C167-D167)</f>
        <v>-18000</v>
      </c>
      <c r="F167" s="424" t="s">
        <v>253</v>
      </c>
    </row>
    <row r="168" spans="1:65" s="45" customFormat="1">
      <c r="A168" s="46"/>
      <c r="B168" s="54"/>
      <c r="C168" s="69"/>
      <c r="D168" s="60"/>
      <c r="E168" s="42"/>
      <c r="F168" s="42"/>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c r="AY168" s="28"/>
      <c r="AZ168" s="28"/>
      <c r="BA168" s="28"/>
      <c r="BB168" s="28"/>
      <c r="BC168" s="28"/>
      <c r="BD168" s="28"/>
      <c r="BE168" s="28"/>
      <c r="BF168" s="28"/>
      <c r="BG168" s="28"/>
      <c r="BH168" s="28"/>
      <c r="BI168" s="28"/>
      <c r="BJ168" s="28"/>
      <c r="BK168" s="28"/>
      <c r="BL168" s="28"/>
      <c r="BM168" s="28"/>
    </row>
    <row r="169" spans="1:65" ht="30">
      <c r="A169" s="28"/>
      <c r="B169" s="420" t="s">
        <v>110</v>
      </c>
      <c r="C169" s="421">
        <v>19186</v>
      </c>
      <c r="D169" s="422">
        <v>18827</v>
      </c>
      <c r="E169" s="423">
        <f>SUM(C169-D169)</f>
        <v>359</v>
      </c>
      <c r="F169" s="424" t="s">
        <v>299</v>
      </c>
    </row>
    <row r="170" spans="1:65" s="48" customFormat="1">
      <c r="A170" s="46"/>
      <c r="B170" s="54"/>
      <c r="C170" s="69"/>
      <c r="D170" s="60"/>
      <c r="E170" s="42"/>
      <c r="F170" s="42"/>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c r="AY170" s="28"/>
      <c r="AZ170" s="28"/>
      <c r="BA170" s="28"/>
      <c r="BB170" s="28"/>
      <c r="BC170" s="28"/>
      <c r="BD170" s="28"/>
      <c r="BE170" s="28"/>
      <c r="BF170" s="28"/>
      <c r="BG170" s="28"/>
      <c r="BH170" s="28"/>
      <c r="BI170" s="28"/>
      <c r="BJ170" s="28"/>
      <c r="BK170" s="28"/>
      <c r="BL170" s="28"/>
      <c r="BM170" s="28"/>
    </row>
    <row r="171" spans="1:65" s="41" customFormat="1">
      <c r="A171" s="412"/>
      <c r="B171" s="413" t="s">
        <v>111</v>
      </c>
      <c r="C171" s="414">
        <f>SUM(C167, C169)</f>
        <v>88686</v>
      </c>
      <c r="D171" s="418">
        <f>SUM(D167, D169)</f>
        <v>106327</v>
      </c>
      <c r="E171" s="416">
        <f>SUM(C171-D171)</f>
        <v>-17641</v>
      </c>
      <c r="F171" s="41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row>
    <row r="172" spans="1:65" s="48" customFormat="1">
      <c r="A172" s="46"/>
      <c r="B172" s="54"/>
      <c r="C172" s="69"/>
      <c r="D172" s="60"/>
      <c r="E172" s="42"/>
      <c r="F172" s="42"/>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row>
    <row r="173" spans="1:65" s="49" customFormat="1" ht="30">
      <c r="A173" s="412"/>
      <c r="B173" s="413" t="s">
        <v>112</v>
      </c>
      <c r="C173" s="414">
        <v>14000</v>
      </c>
      <c r="D173" s="418">
        <v>12000</v>
      </c>
      <c r="E173" s="416">
        <f>SUM(C173-D173)</f>
        <v>2000</v>
      </c>
      <c r="F173" s="419" t="s">
        <v>251</v>
      </c>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row>
    <row r="174" spans="1:65" s="48" customFormat="1">
      <c r="A174" s="45"/>
      <c r="B174" s="56"/>
      <c r="C174" s="70"/>
      <c r="D174" s="64"/>
      <c r="E174" s="47"/>
      <c r="F174" s="47"/>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row>
    <row r="175" spans="1:65" s="48" customFormat="1">
      <c r="A175" s="412"/>
      <c r="B175" s="413" t="s">
        <v>265</v>
      </c>
      <c r="C175" s="414">
        <v>51500</v>
      </c>
      <c r="D175" s="418">
        <v>0</v>
      </c>
      <c r="E175" s="416">
        <f>SUM(C175-D175)</f>
        <v>51500</v>
      </c>
      <c r="F175" s="419"/>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row>
    <row r="176" spans="1:65" s="48" customFormat="1">
      <c r="A176" s="45"/>
      <c r="B176" s="56"/>
      <c r="C176" s="70"/>
      <c r="D176" s="64"/>
      <c r="E176" s="47"/>
      <c r="F176" s="47"/>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row>
    <row r="177" spans="1:65" s="41" customFormat="1" ht="60">
      <c r="A177" s="412"/>
      <c r="B177" s="413" t="s">
        <v>252</v>
      </c>
      <c r="C177" s="414">
        <v>5000</v>
      </c>
      <c r="D177" s="418">
        <v>5000</v>
      </c>
      <c r="E177" s="416">
        <f>SUM(C177-D177)</f>
        <v>0</v>
      </c>
      <c r="F177" s="419" t="s">
        <v>262</v>
      </c>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row>
    <row r="178" spans="1:65" s="135" customFormat="1" ht="16" thickBot="1">
      <c r="A178" s="150"/>
      <c r="B178" s="133"/>
      <c r="C178" s="81"/>
      <c r="D178" s="134"/>
      <c r="E178" s="151"/>
      <c r="F178" s="151"/>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c r="BI178" s="84"/>
      <c r="BJ178" s="84"/>
      <c r="BK178" s="84"/>
      <c r="BL178" s="84"/>
      <c r="BM178" s="84"/>
    </row>
    <row r="179" spans="1:65" s="155" customFormat="1" ht="16" thickBot="1">
      <c r="A179" s="152" t="s">
        <v>134</v>
      </c>
      <c r="B179" s="153" t="s">
        <v>135</v>
      </c>
      <c r="C179" s="82">
        <f>SUM(C165, C171, C173, C175, C177)</f>
        <v>742249</v>
      </c>
      <c r="D179" s="154">
        <f>SUM(D165,D171,D173, D175, D177)</f>
        <v>724869</v>
      </c>
      <c r="E179" s="141">
        <f>SUM(C179-D179)</f>
        <v>17380</v>
      </c>
      <c r="F179" s="142"/>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c r="BB179" s="103"/>
      <c r="BC179" s="103"/>
      <c r="BD179" s="103"/>
      <c r="BE179" s="103"/>
      <c r="BF179" s="103"/>
      <c r="BG179" s="103"/>
      <c r="BH179" s="103"/>
      <c r="BI179" s="103"/>
      <c r="BJ179" s="103"/>
      <c r="BK179" s="103"/>
      <c r="BL179" s="103"/>
      <c r="BM179" s="103"/>
    </row>
    <row r="180" spans="1:65" s="160" customFormat="1" ht="16" thickBot="1">
      <c r="A180" s="94"/>
      <c r="B180" s="156"/>
      <c r="C180" s="83"/>
      <c r="D180" s="157"/>
      <c r="E180" s="158"/>
      <c r="F180" s="159"/>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93"/>
      <c r="AN180" s="93"/>
      <c r="AO180" s="93"/>
      <c r="AP180" s="93"/>
      <c r="AQ180" s="93"/>
      <c r="AR180" s="93"/>
      <c r="AS180" s="93"/>
      <c r="AT180" s="93"/>
      <c r="AU180" s="93"/>
      <c r="AV180" s="93"/>
      <c r="AW180" s="93"/>
      <c r="AX180" s="93"/>
      <c r="AY180" s="93"/>
      <c r="AZ180" s="93"/>
      <c r="BA180" s="93"/>
      <c r="BB180" s="93"/>
      <c r="BC180" s="93"/>
      <c r="BD180" s="93"/>
      <c r="BE180" s="93"/>
      <c r="BF180" s="93"/>
      <c r="BG180" s="93"/>
      <c r="BH180" s="93"/>
      <c r="BI180" s="93"/>
      <c r="BJ180" s="93"/>
      <c r="BK180" s="93"/>
      <c r="BL180" s="93"/>
      <c r="BM180" s="93"/>
    </row>
    <row r="181" spans="1:65" s="143" customFormat="1" ht="31" thickBot="1">
      <c r="A181" s="340" t="s">
        <v>113</v>
      </c>
      <c r="B181" s="341"/>
      <c r="C181" s="342">
        <f>SUM(C179-C160)</f>
        <v>438</v>
      </c>
      <c r="D181" s="343">
        <f>SUM(D179-D160)</f>
        <v>600</v>
      </c>
      <c r="E181" s="344">
        <f>SUM(C181-D181)</f>
        <v>-162</v>
      </c>
      <c r="F181" s="394"/>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0"/>
      <c r="AX181" s="110"/>
      <c r="AY181" s="110"/>
      <c r="AZ181" s="110"/>
      <c r="BA181" s="110"/>
      <c r="BB181" s="110"/>
      <c r="BC181" s="110"/>
      <c r="BD181" s="110"/>
      <c r="BE181" s="110"/>
      <c r="BF181" s="110"/>
      <c r="BG181" s="110"/>
      <c r="BH181" s="110"/>
      <c r="BI181" s="110"/>
      <c r="BJ181" s="110"/>
      <c r="BK181" s="110"/>
      <c r="BL181" s="110"/>
      <c r="BM181" s="110"/>
    </row>
  </sheetData>
  <phoneticPr fontId="17" type="noConversion"/>
  <dataValidations count="1">
    <dataValidation type="list" allowBlank="1" showInputMessage="1" showErrorMessage="1" errorTitle="Invalid Data" error="If you need to add a new category to this list, you can add new list items to the Budget Category Lookup column on the worksheet named Lookup Lists." sqref="B37 A73:A88 A91 A69:A71 A93:A109 A2:A12 A122:A181">
      <formula1>BudgetCategory</formula1>
    </dataValidation>
  </dataValidations>
  <printOptions headings="1" gridLines="1"/>
  <pageMargins left="0.5" right="0.5" top="0.75" bottom="0.75" header="0.3" footer="0.3"/>
  <pageSetup paperSize="5" scale="87" orientation="landscape" horizontalDpi="4294967292" verticalDpi="4294967292"/>
  <headerFooter>
    <oddHeader>&amp;L&amp;"-,Bold"&amp;16 &amp;K01+0092018 Proposed Financial Plan (Operating Budget) - Calvary Baptist Church of Denver&amp;R&amp;"-,Bold"&amp;K01+009Last Updated Jan. 17, 2018 by AJS_x000D_</oddHeader>
  </headerFooter>
  <ignoredErrors>
    <ignoredError sqref="E3 E28 E36 E13" calculatedColumn="1"/>
  </ignoredErrors>
  <tableParts count="1">
    <tablePart r:id="rId1"/>
  </tableParts>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showGridLines="0" workbookViewId="0">
      <selection activeCell="A18" sqref="A18"/>
    </sheetView>
  </sheetViews>
  <sheetFormatPr baseColWidth="10" defaultColWidth="8.83203125" defaultRowHeight="15" x14ac:dyDescent="0"/>
  <cols>
    <col min="1" max="1" width="25.1640625" customWidth="1"/>
  </cols>
  <sheetData>
    <row r="1" spans="1:4">
      <c r="A1" t="s">
        <v>10</v>
      </c>
    </row>
    <row r="2" spans="1:4">
      <c r="A2" t="s">
        <v>22</v>
      </c>
    </row>
    <row r="3" spans="1:4">
      <c r="A3" t="s">
        <v>23</v>
      </c>
    </row>
    <row r="4" spans="1:4">
      <c r="A4" t="s">
        <v>38</v>
      </c>
    </row>
    <row r="5" spans="1:4">
      <c r="A5" t="s">
        <v>26</v>
      </c>
    </row>
    <row r="6" spans="1:4">
      <c r="A6" t="s">
        <v>24</v>
      </c>
    </row>
    <row r="7" spans="1:4">
      <c r="A7" t="s">
        <v>25</v>
      </c>
    </row>
    <row r="8" spans="1:4">
      <c r="A8" t="s">
        <v>39</v>
      </c>
    </row>
    <row r="9" spans="1:4">
      <c r="A9" t="s">
        <v>27</v>
      </c>
    </row>
    <row r="10" spans="1:4">
      <c r="A10" t="s">
        <v>28</v>
      </c>
    </row>
    <row r="11" spans="1:4">
      <c r="A11" t="s">
        <v>29</v>
      </c>
    </row>
    <row r="12" spans="1:4">
      <c r="A12" t="s">
        <v>30</v>
      </c>
    </row>
    <row r="13" spans="1:4">
      <c r="A13" s="1" t="s">
        <v>31</v>
      </c>
    </row>
    <row r="14" spans="1:4">
      <c r="A14" s="1" t="s">
        <v>44</v>
      </c>
    </row>
    <row r="15" spans="1:4">
      <c r="A15" s="1" t="s">
        <v>45</v>
      </c>
    </row>
    <row r="16" spans="1:4">
      <c r="A16" s="1" t="s">
        <v>46</v>
      </c>
    </row>
    <row r="17" spans="1:1">
      <c r="A17" s="1" t="s">
        <v>115</v>
      </c>
    </row>
    <row r="18" spans="1:1">
      <c r="A18" s="1"/>
    </row>
  </sheetData>
  <pageMargins left="0.7" right="0.7" top="0.75" bottom="0.75" header="0.3" footer="0.3"/>
  <legacyDrawing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Budget Report</vt:lpstr>
      <vt:lpstr>Budget Details</vt:lpstr>
      <vt:lpstr>Lookup Lists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Johnson</dc:creator>
  <cp:lastModifiedBy>Anne Scalfaro</cp:lastModifiedBy>
  <cp:lastPrinted>2018-01-10T21:59:36Z</cp:lastPrinted>
  <dcterms:created xsi:type="dcterms:W3CDTF">2010-03-18T14:33:29Z</dcterms:created>
  <dcterms:modified xsi:type="dcterms:W3CDTF">2018-01-17T20:27:36Z</dcterms:modified>
</cp:coreProperties>
</file>