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hidePivotFieldList="1" autoCompressPictures="0"/>
  <mc:AlternateContent xmlns:mc="http://schemas.openxmlformats.org/markup-compatibility/2006">
    <mc:Choice Requires="x15">
      <x15ac:absPath xmlns:x15ac="http://schemas.microsoft.com/office/spreadsheetml/2010/11/ac" url="/Users/ascalfaro/Desktop/"/>
    </mc:Choice>
  </mc:AlternateContent>
  <xr:revisionPtr revIDLastSave="0" documentId="13_ncr:1_{0E83EA22-8919-1F45-B753-19EA4BBA424F}" xr6:coauthVersionLast="45" xr6:coauthVersionMax="45" xr10:uidLastSave="{00000000-0000-0000-0000-000000000000}"/>
  <bookViews>
    <workbookView xWindow="360" yWindow="840" windowWidth="28440" windowHeight="15600" tabRatio="500" activeTab="2" xr2:uid="{00000000-000D-0000-FFFF-FFFF00000000}"/>
  </bookViews>
  <sheets>
    <sheet name="Sheet1" sheetId="5" state="hidden" r:id="rId1"/>
    <sheet name="Budget Report" sheetId="4" state="hidden" r:id="rId2"/>
    <sheet name="Budget Details" sheetId="1" r:id="rId3"/>
    <sheet name="Sheet2" sheetId="6" r:id="rId4"/>
    <sheet name="Lookup Lists" sheetId="2" state="hidden" r:id="rId5"/>
  </sheets>
  <definedNames>
    <definedName name="BudgetCategory">BudgetCategoryLookup[Budget Category Lookup]</definedName>
    <definedName name="_xlnm.Print_Area" localSheetId="2">'Budget Details'!$A$1:$D$142</definedName>
    <definedName name="_xlnm.Print_Area" localSheetId="1">'Budget Report'!$A$1:$H$51</definedName>
    <definedName name="_xlnm.Print_Titles" localSheetId="2">'Budget Details'!$1:$1</definedName>
    <definedName name="_xlnm.Print_Titles" localSheetId="1">'Budget Report'!$B:$B,'Budget Report'!$23:$23</definedName>
  </definedNames>
  <calcPr calcId="191029"/>
  <pivotCaches>
    <pivotCache cacheId="40" r:id="rId6"/>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00" i="1" l="1"/>
  <c r="C85" i="1" l="1"/>
  <c r="C132" i="1" l="1"/>
  <c r="C56" i="1"/>
  <c r="C62" i="1"/>
  <c r="C11" i="1"/>
  <c r="C25" i="1"/>
  <c r="C48" i="1"/>
  <c r="C77" i="1"/>
  <c r="C94" i="1"/>
  <c r="C108" i="1"/>
  <c r="C121" i="1"/>
  <c r="C127" i="1" s="1"/>
  <c r="E10" i="4"/>
  <c r="C7" i="4"/>
  <c r="C13" i="4"/>
  <c r="C17" i="4"/>
  <c r="C110" i="1" l="1"/>
  <c r="C114" i="1" s="1"/>
  <c r="E4" i="4"/>
  <c r="C16" i="4"/>
  <c r="C18" i="4" s="1"/>
  <c r="C140" i="1"/>
  <c r="C1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 authorId="0" shapeId="0" xr:uid="{00000000-0006-0000-0100-000001000000}">
      <text>
        <r>
          <rPr>
            <b/>
            <sz val="9"/>
            <color rgb="FF000000"/>
            <rFont val="Geneva"/>
            <family val="2"/>
          </rPr>
          <t xml:space="preserve">Edit your budget data on the Budget Details sheet. When you enter your data, the Budget Summary that you see here updates automatically.
</t>
        </r>
        <r>
          <rPr>
            <b/>
            <sz val="9"/>
            <color rgb="FF000000"/>
            <rFont val="Geneva"/>
            <family val="2"/>
          </rPr>
          <t xml:space="preserve">
</t>
        </r>
        <r>
          <rPr>
            <b/>
            <sz val="9"/>
            <color rgb="FF000000"/>
            <rFont val="Geneva"/>
            <family val="2"/>
          </rPr>
          <t>The Expense Overview table below is a PivotTable. After you update your data on the Budget Details sheet, right-click in the table and then click Refresh Data to update both the table and the chart.</t>
        </r>
      </text>
    </comment>
    <comment ref="G14" authorId="0" shapeId="0" xr:uid="{00000000-0006-0000-0100-000002000000}">
      <text>
        <r>
          <rPr>
            <b/>
            <sz val="9"/>
            <color rgb="FF000000"/>
            <rFont val="Geneva"/>
            <family val="2"/>
          </rPr>
          <t xml:space="preserve">Easily apply your own colors to this template. This template is formatted using themes that enable you to apply fonts, colors, and graphic formatting effects throughout the workbook with just a click.
</t>
        </r>
        <r>
          <rPr>
            <b/>
            <sz val="9"/>
            <color rgb="FF000000"/>
            <rFont val="Geneva"/>
            <family val="2"/>
          </rPr>
          <t xml:space="preserve">
</t>
        </r>
        <r>
          <rPr>
            <b/>
            <sz val="9"/>
            <color rgb="FF000000"/>
            <rFont val="Geneva"/>
            <family val="2"/>
          </rPr>
          <t>Find themes on the Home tab, in the Themes group. Select from dozens of built-in themes available in the Themes gallery or find options to change just the theme fonts or theme colors.</t>
        </r>
      </text>
    </comment>
    <comment ref="B39" authorId="0" shapeId="0" xr:uid="{00000000-0006-0000-0100-000003000000}">
      <text>
        <r>
          <rPr>
            <b/>
            <sz val="9"/>
            <color rgb="FF000000"/>
            <rFont val="Geneva"/>
            <family val="2"/>
          </rPr>
          <t xml:space="preserve">A PivotTable, such as the table at left, makes it easy for you to look at your data in different ways. When you click in the table, the PivotTable Builder window appears, from which you can add or remove fields from the table.
</t>
        </r>
        <r>
          <rPr>
            <b/>
            <sz val="9"/>
            <color rgb="FF000000"/>
            <rFont val="Geneva"/>
            <family val="2"/>
          </rPr>
          <t xml:space="preserve">
</t>
        </r>
        <r>
          <rPr>
            <b/>
            <sz val="9"/>
            <color rgb="FF000000"/>
            <rFont val="Geneva"/>
            <family val="2"/>
          </rPr>
          <t xml:space="preserve">When you click in the PivotTable, a PivotTable tab also appears on the Ribbon above your workbook window, providing many options for formatting and editing the PivotTable.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00000000-0006-0000-0400-000001000000}">
      <text>
        <r>
          <rPr>
            <b/>
            <sz val="9"/>
            <color indexed="81"/>
            <rFont val="Geneva"/>
            <family val="2"/>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family val="2"/>
          </rPr>
          <t xml:space="preserve">
</t>
        </r>
      </text>
    </comment>
  </commentList>
</comments>
</file>

<file path=xl/sharedStrings.xml><?xml version="1.0" encoding="utf-8"?>
<sst xmlns="http://schemas.openxmlformats.org/spreadsheetml/2006/main" count="371" uniqueCount="259">
  <si>
    <t>Category</t>
  </si>
  <si>
    <t>Description</t>
  </si>
  <si>
    <t>Difference</t>
  </si>
  <si>
    <t>Food</t>
  </si>
  <si>
    <t>Groceries</t>
  </si>
  <si>
    <t>Dining Out</t>
  </si>
  <si>
    <t>Income 1</t>
  </si>
  <si>
    <t>Extra income</t>
  </si>
  <si>
    <t>Total income</t>
  </si>
  <si>
    <t>Projected Monthly Income</t>
  </si>
  <si>
    <t>Budget Category Lookup</t>
  </si>
  <si>
    <t>Income 2</t>
  </si>
  <si>
    <t>Projected Monthly Expenses</t>
  </si>
  <si>
    <t>Actual Monthly Expenses</t>
  </si>
  <si>
    <t>Actual Monthly Income</t>
  </si>
  <si>
    <t xml:space="preserve"> </t>
  </si>
  <si>
    <t>Projected Balance</t>
  </si>
  <si>
    <t>Actual Balance</t>
  </si>
  <si>
    <t>Balance (income - expenses)</t>
  </si>
  <si>
    <t>Budget Summary</t>
  </si>
  <si>
    <t>Expense Overview</t>
  </si>
  <si>
    <t>Actual Cost Ranking</t>
  </si>
  <si>
    <t>Staff Relations</t>
  </si>
  <si>
    <t>Resource Management</t>
  </si>
  <si>
    <t>Worship &amp; Arts</t>
  </si>
  <si>
    <t>Adult Faith Formation</t>
  </si>
  <si>
    <t>Music Ministry</t>
  </si>
  <si>
    <t>Youth Ministry</t>
  </si>
  <si>
    <t>Children's Ministry</t>
  </si>
  <si>
    <t>Member Care</t>
  </si>
  <si>
    <t>Congregational Life</t>
  </si>
  <si>
    <t>Communications</t>
  </si>
  <si>
    <t>Health Insurance</t>
  </si>
  <si>
    <t>SECA / FICA</t>
  </si>
  <si>
    <t>Expense Allowances</t>
  </si>
  <si>
    <t>Workers Comp</t>
  </si>
  <si>
    <t>TOTAL</t>
  </si>
  <si>
    <t>Mission &amp; Partner Support</t>
  </si>
  <si>
    <t>Young Adult Ministry</t>
  </si>
  <si>
    <t>Plan B</t>
  </si>
  <si>
    <t>Plan A</t>
  </si>
  <si>
    <t>Comments</t>
  </si>
  <si>
    <t>Budgeted 2015 Adult Pledges</t>
  </si>
  <si>
    <t>Received 2015 Adult Pledges to Date (1.07.15)</t>
  </si>
  <si>
    <t>Amount Still Needed in Pledges</t>
  </si>
  <si>
    <t>Budget Category</t>
  </si>
  <si>
    <t>Line Item Description</t>
  </si>
  <si>
    <t>Office Supplies</t>
  </si>
  <si>
    <t>Janitorial Supplies</t>
  </si>
  <si>
    <t>Postage</t>
  </si>
  <si>
    <t>Utilties - Electric</t>
  </si>
  <si>
    <t>Utilities - Fuel (Natural Gas)</t>
  </si>
  <si>
    <t>Utilities - Water / Sewer</t>
  </si>
  <si>
    <t>Grounds Maintenance</t>
  </si>
  <si>
    <t>Sound System</t>
  </si>
  <si>
    <t>Library Resources</t>
  </si>
  <si>
    <t>Volunteer Appreciation</t>
  </si>
  <si>
    <t>Advertising</t>
  </si>
  <si>
    <t>Other Gifts</t>
  </si>
  <si>
    <t>Center for Healthy Churches Consultant</t>
  </si>
  <si>
    <t>All Ministry Contingency Fund</t>
  </si>
  <si>
    <t>TOTAL EXPENSES</t>
  </si>
  <si>
    <t>NOTES</t>
  </si>
  <si>
    <t xml:space="preserve">Writeoff for Unpaid Commitments </t>
  </si>
  <si>
    <t xml:space="preserve">Non Pledged Tithes and Offerings </t>
  </si>
  <si>
    <t>Staff Appreciation</t>
  </si>
  <si>
    <t>Ministry Teams</t>
  </si>
  <si>
    <t>Commitment Cards</t>
  </si>
  <si>
    <t>8% of salaries</t>
  </si>
  <si>
    <t xml:space="preserve">Building Usage Income is in a restricted account for building mainteance &amp; upgrades. A designated amount of the total building usage income is allocated to Operating Budget to help pay for basic costs of renting the facility to outside groups. </t>
  </si>
  <si>
    <t>Includes full-time pastoral staff. Complies with 16% covenant of MMBB.</t>
  </si>
  <si>
    <t xml:space="preserve">Guest Preacher Honorariums </t>
  </si>
  <si>
    <t xml:space="preserve">TOTAL                                                    </t>
  </si>
  <si>
    <t>Music &amp; Sound</t>
  </si>
  <si>
    <t xml:space="preserve">4% annual distribution of the entire fund </t>
  </si>
  <si>
    <t xml:space="preserve">Contract Positions </t>
  </si>
  <si>
    <t xml:space="preserve">Includes non-pledged tithes and offerings, loose offerings, seasonal offerings (including regular &amp; recurring on-line gifts). </t>
  </si>
  <si>
    <t>REVENUE STREAMS</t>
  </si>
  <si>
    <t>Contributions/Giving</t>
  </si>
  <si>
    <t xml:space="preserve">Revenue Stream </t>
  </si>
  <si>
    <t>Specific Type</t>
  </si>
  <si>
    <t>Pledged Giving</t>
  </si>
  <si>
    <t>Cash on Hand</t>
  </si>
  <si>
    <t xml:space="preserve">TRF Transfers </t>
  </si>
  <si>
    <t>TRF Transfers</t>
  </si>
  <si>
    <t>Temporarily Restricted Funds approved for Operating Use, including Memorial Funds.</t>
  </si>
  <si>
    <t>TRF: Specific</t>
  </si>
  <si>
    <t>Memorial Gifts</t>
  </si>
  <si>
    <t xml:space="preserve">Building Usage Fees </t>
  </si>
  <si>
    <t>Endowment Distribution</t>
  </si>
  <si>
    <t>ALL REVENUE STREAMS</t>
  </si>
  <si>
    <t>Ministry Expenses &amp; Reserve</t>
  </si>
  <si>
    <t>Total Revenue Streams Minus Total Expenses</t>
  </si>
  <si>
    <t>Special Cash Reserve</t>
  </si>
  <si>
    <t>DIFFERENCE</t>
  </si>
  <si>
    <t>Cash accumulated from previous years.</t>
  </si>
  <si>
    <t>Proposed 2020</t>
  </si>
  <si>
    <t>MMBB Retirement/Life Insurance/Disability</t>
  </si>
  <si>
    <t xml:space="preserve">Includes stipends for full-time pastoral staff. </t>
  </si>
  <si>
    <t xml:space="preserve">Includes Accountant and Sound Techs and stipend for additional Set-up &amp; Security help. </t>
  </si>
  <si>
    <t>Salaries (incl. housing) for full-time staff and part-time ministry staff</t>
  </si>
  <si>
    <t>Includes Senior Pastor, Pastors, Director of Music, &amp; Pastoral Associate</t>
  </si>
  <si>
    <t>Insurance - Building &amp; Auto</t>
  </si>
  <si>
    <t>Mission Trip Support</t>
  </si>
  <si>
    <t>Funds to support mission trip participation (ABCRM trips, student trips, men's group trips, etc.)</t>
  </si>
  <si>
    <t>Mission Response</t>
  </si>
  <si>
    <t>Money to be used for unanticipated mission needs that come up (natural disasters, special missionary requests, new partnerships, etc.)</t>
  </si>
  <si>
    <t>Safety &amp; Security</t>
  </si>
  <si>
    <t>Funds used to pay for on-site expenses when we house families experiencing homelessness</t>
  </si>
  <si>
    <t>Fees for substitute/guest musicians: organists, accompanists, conductors, instrumentalists, and vocalists for Sunday and special services (Christmas, Lent, Easter)</t>
  </si>
  <si>
    <t>Concert Series</t>
  </si>
  <si>
    <t>Fall 2020 "First Fridays at Calvary Concert Series" – concerts would take place on the first Fridays of September, October, and November, &amp; include our Christmas concert in December</t>
  </si>
  <si>
    <t>Worship</t>
  </si>
  <si>
    <t xml:space="preserve">Worship </t>
  </si>
  <si>
    <t>Worship Supplies</t>
  </si>
  <si>
    <t>Offer communion weekly/monthly now in a variety of venues &amp; services ($350 for gluten-free loaves, $250 gluten-free crackers/wafers, $250 for grape juice)</t>
  </si>
  <si>
    <t>Care Ministry Supplies</t>
  </si>
  <si>
    <t>Guest &amp; New Member Outreach</t>
  </si>
  <si>
    <t xml:space="preserve">Hospitality </t>
  </si>
  <si>
    <t>Logo give-aways for VIP events, Gathering Sunday, PRIDEfest, Stewardship, etc.</t>
  </si>
  <si>
    <t>Vacation Bible School</t>
  </si>
  <si>
    <t>Milestone Gifts</t>
  </si>
  <si>
    <t>Community Trainings &amp; Seminars</t>
  </si>
  <si>
    <t>Upgrades &amp; supplies for mics and sound system (including hearing assistance devices)</t>
  </si>
  <si>
    <t>Communion</t>
  </si>
  <si>
    <t>Faith Formation</t>
  </si>
  <si>
    <t>Judson, Sparks, Augsburg Fortress, The Work of the People</t>
  </si>
  <si>
    <t xml:space="preserve">Adult Curriculum </t>
  </si>
  <si>
    <t>Costs &amp; Scholarships</t>
  </si>
  <si>
    <t>Art Show</t>
  </si>
  <si>
    <t>Supplies</t>
  </si>
  <si>
    <t>Multigenerational Retreats</t>
  </si>
  <si>
    <t>Youth Curriculum</t>
  </si>
  <si>
    <t>Youth Group</t>
  </si>
  <si>
    <t>Nursery &amp; Children's Curriculum</t>
  </si>
  <si>
    <t>Small Groups</t>
  </si>
  <si>
    <t>Youth Special Events</t>
  </si>
  <si>
    <t>speakers &amp; supplies for special trainings and educational/engagement events</t>
  </si>
  <si>
    <t>Includes retreats, overnights, &amp; other special events</t>
  </si>
  <si>
    <t>Includes outreach &amp; evangelism</t>
  </si>
  <si>
    <t>Children's Special Events</t>
  </si>
  <si>
    <t>Including Christmas and Easter events/workshops</t>
  </si>
  <si>
    <t xml:space="preserve">Children's Supplies </t>
  </si>
  <si>
    <t>Snacks, Crafts, Office, Diapers/Wipes, Cleaners</t>
  </si>
  <si>
    <t xml:space="preserve">Faith Formation </t>
  </si>
  <si>
    <t>Includes Connections Class (guests &amp; new members)</t>
  </si>
  <si>
    <t>Includes New Member Fellowships &amp; Welcome Bag Expenses</t>
  </si>
  <si>
    <t>Youth Fundraiser</t>
  </si>
  <si>
    <t>Memorial Services</t>
  </si>
  <si>
    <t>Vehicle Maintenance</t>
  </si>
  <si>
    <t>Instrument Maintenance</t>
  </si>
  <si>
    <t>Piano (6 Total Tunings - $100 each ; 4/Sanct; 2/other; additional tunings paid by rentals); Organ ($400/tuning once a quarter per contract); Handbells (annual maintenance  approx. $150/octave); other instruments</t>
  </si>
  <si>
    <t>Musicians</t>
  </si>
  <si>
    <t>Copyright Fees &amp; Subsciptions</t>
  </si>
  <si>
    <t>Sheet Music &amp; Supplies</t>
  </si>
  <si>
    <t xml:space="preserve">Includes liscenses, copyright fees, and subscriptions for CCLI, OneLicense, CVLI, CMI/AGO, etc. (including webcast music fees) </t>
  </si>
  <si>
    <t xml:space="preserve">New sheet music orders (octavos/scores) for all Calvary ensembles, instrumental and vocal soloists, etc. and other supplies for Music Library </t>
  </si>
  <si>
    <t xml:space="preserve">Stephen Ministry </t>
  </si>
  <si>
    <t>includes funds for other related care ministries</t>
  </si>
  <si>
    <t>Internal Printing &amp; Production</t>
  </si>
  <si>
    <t>External Printing &amp; Production</t>
  </si>
  <si>
    <t>Calvary Swag</t>
  </si>
  <si>
    <t>Ads in local publications (approx. $350 for nonprofit rate); Facebook Ads</t>
  </si>
  <si>
    <t>Financial Expenses</t>
  </si>
  <si>
    <t>Salaries for full-time and part-time ministerial staff: Senior Pastor (full), Pastors (full), Pastoral Associate (12 hrs), Director of Music (30 hrs), Organist (10 hrs), The Gathering Worship Leader (weekly stipend), Children's Ministry Coordinator (12 hrs), Nursery Coordinator (5 hrs), Nursery Workers (varies), &amp; Administrative &amp; Operations Coordinator (35 hrs).</t>
  </si>
  <si>
    <t>Staff Development</t>
  </si>
  <si>
    <t>Quarterly Staff Spiritual Direction</t>
  </si>
  <si>
    <t xml:space="preserve">ABC-USA International Ministries Global Coordinators for Spiritual Care </t>
  </si>
  <si>
    <t>ABC-USA International Ministries Global Servants in Chile in the areas of Discipleship, Education, Youth/Women Empowerment, &amp; Economic Development</t>
  </si>
  <si>
    <t>ABC-USA International Ministries Global Consultant for Human Trafficking (transitioning to retirement in 2020)</t>
  </si>
  <si>
    <t>American Baptist Churches USA United Mission Fund Support (70% comes back to our region, the American Baptist Churches of the Rocky Mountains)</t>
  </si>
  <si>
    <t xml:space="preserve">ABC-USA </t>
  </si>
  <si>
    <t>Offering for American Baptist Women / American Baptist Churches USA Support (money is used to support the United Mission Fund of ABC-USA; same as the above line item)</t>
  </si>
  <si>
    <t>Love Gift</t>
  </si>
  <si>
    <t>Family Promise of Greater Denver</t>
  </si>
  <si>
    <t>Provides shelter &amp; resources for families experiencing homelessness or in vulnerable housing situations</t>
  </si>
  <si>
    <t>Provides social services &amp; resources for people of all faiths, races, ages, incomes, and abilities</t>
  </si>
  <si>
    <t>Kentucky Circle Village</t>
  </si>
  <si>
    <t xml:space="preserve"> Provides affordable housing for seniors (ABCRM Founding Partner Relationship)</t>
  </si>
  <si>
    <t>Habitat Helpers</t>
  </si>
  <si>
    <t>Habitat Helpers is made up of several partnering congregations, including Calvary and is a chapter of Habitat for Humanity of Greater Denver</t>
  </si>
  <si>
    <t>Bootstraps &amp; Blessings</t>
  </si>
  <si>
    <t>New Baptist Covenant</t>
  </si>
  <si>
    <t>Unites baptists across racial divisions, in pursuit of unity and justice on the local and national level (Calvary Baptist &amp; New Hope Baptist are NBC Covenant Congregations together)</t>
  </si>
  <si>
    <t>Baptist Joint Committee</t>
  </si>
  <si>
    <t>Bipartisan, faith-based organization that works to protect religious liberty for all, defending the separation of church and state (BJC is the only faith-based group working on the national level with the singular focus of religious liberty)</t>
  </si>
  <si>
    <t>Association of Welcoming &amp; Affirming Baptists</t>
  </si>
  <si>
    <t>Devoted to building the Welcoming and Affirming movement within the Baptist traditions (national voice for lesbian, gay, bisexual, transgender, queer, and allied baptists in the U.S.); provides Calvary with reources for PRIDEfest; congregational covenant partner</t>
  </si>
  <si>
    <t>Colorado Faith Communities United to End Gun Violence</t>
  </si>
  <si>
    <t>coalition of faith communities working to help end gun deaths and injuries in Colorado caused by the improper use of firearms (previousy supported through the Peace, Justice, &amp; Mercy TRF)</t>
  </si>
  <si>
    <t>Colorado Council of Churches</t>
  </si>
  <si>
    <t>The Interfaith Alliance of Colorado</t>
  </si>
  <si>
    <t>promotes justice, religious liberty, &amp; interfaith understanding through building relationships in order to educate, advocate, &amp; catalyze social change; congregtional covenant partner</t>
  </si>
  <si>
    <t>ecumenical organization among many Christian denominations that comes together on justice &amp; faith related advocacy &amp; witness; congregational covenant partner</t>
  </si>
  <si>
    <t>Calvary/New Hope Partnership</t>
  </si>
  <si>
    <t>Relationship Building &amp; Racial Reconciliation Advocacy &amp; Education (funds used to support racial reconciliation and partnership work with New Hope Baptist Church)</t>
  </si>
  <si>
    <t>ONESpirit</t>
  </si>
  <si>
    <t>2020 Projected</t>
  </si>
  <si>
    <t>Includes *** 2020 Commitment Cards</t>
  </si>
  <si>
    <t>From PEACE, JUSTICE, &amp; MERCY</t>
  </si>
  <si>
    <t>NAME: $$$ for BLANK</t>
  </si>
  <si>
    <t xml:space="preserve">Joyce &amp; David Reed </t>
  </si>
  <si>
    <t xml:space="preserve">Lauran Bethell </t>
  </si>
  <si>
    <t>Family Promise (Calvary Expenses)</t>
  </si>
  <si>
    <t xml:space="preserve">Jewish Family Service </t>
  </si>
  <si>
    <t xml:space="preserve">VIP &amp; Seniors Ministry </t>
  </si>
  <si>
    <t>ALL MINISTRY EXPENSES</t>
  </si>
  <si>
    <t>Dwight &amp; Barbara Bolick</t>
  </si>
  <si>
    <t>Includes ornaments for Tree of Hope &amp; Remembrance, yarn for baby blankets &amp; prayer shawls, anointing oil, wooden crosses, college care packages, etc.</t>
  </si>
  <si>
    <t>Includes food, coffee, paper goods, and kitchen supplies for all events, meals, &amp; receptions (including office hospitality)</t>
  </si>
  <si>
    <t>Current contract with Corporate Cleaning Company (CCC); includes minimum wage increase for 2020</t>
  </si>
  <si>
    <t>Custodial Services</t>
  </si>
  <si>
    <t>Utilities - Telephone &amp; Internet</t>
  </si>
  <si>
    <t>CenturyLink &amp; Bell</t>
  </si>
  <si>
    <t>Xcel Energy; based on 2019 actuals</t>
  </si>
  <si>
    <t>Denver Water; based on 2019 actuals</t>
  </si>
  <si>
    <t>Church Mutual; based on 2019 actuals</t>
  </si>
  <si>
    <t xml:space="preserve">Formerly Risk Management; includes volunteer background checks </t>
  </si>
  <si>
    <t>Tech upgrades (hardware - cables, TVs, computers, etc.)</t>
  </si>
  <si>
    <t>Technology</t>
  </si>
  <si>
    <t>Includes recurring maintenance contract services such as CSI (HVAC), pest control, Republic (trash &amp; recycling), SimplexGrinnell (fire/security); includes special cleaning supplies for Work Days</t>
  </si>
  <si>
    <t>Includes all lawn care and snow removal; based on 2019 actuals</t>
  </si>
  <si>
    <t>Inclusion ministries at Calvary (funds cost of PRIDEfest booth and related expenses)</t>
  </si>
  <si>
    <t>Funds for any ministry team that does not have a budget line item</t>
  </si>
  <si>
    <t>Office</t>
  </si>
  <si>
    <t xml:space="preserve">Office </t>
  </si>
  <si>
    <t>Includes software and cloudbase system fees: Altitude Payroll ($2,500), Zane Benefits ($720), Quickbooks ($875), Adobe Creative ($1,200), Servant Keeper database ($1,000), Office 365 ($1,900)</t>
  </si>
  <si>
    <t xml:space="preserve">Technology Systems </t>
  </si>
  <si>
    <t>Funds for marketing ministry team and unexpected opportunities</t>
  </si>
  <si>
    <t>Missions: International</t>
  </si>
  <si>
    <t>Missions: National</t>
  </si>
  <si>
    <t>Missions: Local</t>
  </si>
  <si>
    <t>Missions: Justice &amp; Advocacy (National)</t>
  </si>
  <si>
    <t>Missions: Justice &amp; Advocacy (Local)</t>
  </si>
  <si>
    <t xml:space="preserve">Missions: Justice &amp; Advocacy (Local) </t>
  </si>
  <si>
    <t xml:space="preserve">Missions: International / National / Local </t>
  </si>
  <si>
    <t>Building Maintenance &amp; Repairs</t>
  </si>
  <si>
    <t>Includes monies from company matches ($1,000); and other designated gifts for operating.</t>
  </si>
  <si>
    <t>Website &amp; Design</t>
  </si>
  <si>
    <t>monthly maintenance ($1,560) plus extra for cosmetic upgrades; CanvaPro graphic design software ($120)</t>
  </si>
  <si>
    <t>Includes all out of house printing &amp; special papers/supplies, photos for bulletin boards, banners, signs, external graphic design,  etc.</t>
  </si>
  <si>
    <t>Marketing Ministry Team</t>
  </si>
  <si>
    <t xml:space="preserve">The Gathering </t>
  </si>
  <si>
    <t xml:space="preserve">Includes praise band musicians </t>
  </si>
  <si>
    <t>Congregational LIfe</t>
  </si>
  <si>
    <t>Community Events</t>
  </si>
  <si>
    <t>Fellowship Events</t>
  </si>
  <si>
    <t>Entertainment costs (non-food related) for Gathering Sunday ($1,000) and Trunk or Treat ($500)</t>
  </si>
  <si>
    <t>Entertainment costs (non-food related) for fellowship events, including Movie Nights, Game Days, Chili Cook Off, etc.</t>
  </si>
  <si>
    <t>Including Newborn baby bibles/bags, 1st grade Bibles, and graduating senior Bibles/survival kits</t>
  </si>
  <si>
    <t>Electonic Funds Transfer Fees for Vanco &amp; Pushpay ($4,000); Giving Envelopes ($1,000)</t>
  </si>
  <si>
    <t>Includes internal printing costs and maintenance/upgrades of all office equipment (Frontier Communications/Great American Financial Services)</t>
  </si>
  <si>
    <t>Calvary is the devisee of a will whereby Calvary will receive an asset that we will need to set aside funds to maintain. We are working with a Financial Planner to invest the money with hopes we will reach a target amount that will maintain the asset for its life or for as long as we choose to keep it. If for some unforeseen reason Calvary is no longer the devisee of the will, the funds that will have been set aside will still belong to Calvary. *This is the information we are able to share at this time without compromising the confidential nature of this gift or the anonymity of the giver. Thank you for your understanding.</t>
  </si>
  <si>
    <t>Total does not include the four ABC offerings scheduled in 2020 (Jan - RMMO;  Mar - AFC; June - OGHS; Sept - WMO). It also does not include the Calvary Family Emergency TRF, Bootstraps &amp; Blessings TRF, or special missions giving from December Giving Tree)</t>
  </si>
  <si>
    <t xml:space="preserve">Underwrites cost for event; allows for all money raised to be given to youth </t>
  </si>
  <si>
    <t>Any ministry may use for unexpected expenses/events in consultation &amp; consensus with pastoral staff</t>
  </si>
  <si>
    <t>Based on 2019 actuals</t>
  </si>
  <si>
    <t>Includes all supplies and expenses for worship, such as candles, cloths, palm fronds, ritual supplies, baptism, weddings, prayer stations, ordination expenses, Gathering service expenses, hanging of the green supplies/decorations, H&amp;W musicians; clergy robe &amp; parament drycleaning</t>
  </si>
  <si>
    <t xml:space="preserve">Onsite hospitality ministry - food bags, grocery/gas giftcards, showers, laundry, phone calls, prayer, resourcing, etc. (money allocated is to fund four months of gas/grocery cards at $1,800 a month; plus money for the cost of reusable bags $1,000)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</si>
</sst>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2" formatCode="_(&quot;$&quot;* #,##0_);_(&quot;$&quot;* \(#,##0\);_(&quot;$&quot;* &quot;-&quot;_);_(@_)"/>
    <numFmt numFmtId="43" formatCode="_(* #,##0.00_);_(* \(#,##0.00\);_(* &quot;-&quot;??_);_(@_)"/>
    <numFmt numFmtId="164" formatCode="&quot;$&quot;#,##0;[Red]&quot;$&quot;#,##0"/>
  </numFmts>
  <fonts count="34">
    <font>
      <sz val="12"/>
      <color indexed="63"/>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charset val="129"/>
      <scheme val="minor"/>
    </font>
    <font>
      <sz val="12"/>
      <color theme="1"/>
      <name val="Calibri"/>
      <family val="2"/>
      <scheme val="minor"/>
    </font>
    <font>
      <sz val="12"/>
      <color theme="1"/>
      <name val="Calibri"/>
      <family val="2"/>
      <charset val="134"/>
      <scheme val="minor"/>
    </font>
    <font>
      <sz val="12"/>
      <color theme="1"/>
      <name val="Calibri"/>
      <family val="2"/>
      <scheme val="minor"/>
    </font>
    <font>
      <sz val="12"/>
      <color theme="1"/>
      <name val="Calibri"/>
      <family val="2"/>
      <scheme val="minor"/>
    </font>
    <font>
      <b/>
      <sz val="15"/>
      <color theme="1" tint="0.24994659260841701"/>
      <name val="Calibri"/>
      <family val="2"/>
      <scheme val="minor"/>
    </font>
    <font>
      <sz val="8"/>
      <name val="Calibri"/>
      <family val="2"/>
      <scheme val="minor"/>
    </font>
    <font>
      <sz val="9"/>
      <color indexed="81"/>
      <name val="Geneva"/>
      <family val="2"/>
    </font>
    <font>
      <b/>
      <sz val="9"/>
      <color indexed="81"/>
      <name val="Geneva"/>
      <family val="2"/>
    </font>
    <font>
      <u/>
      <sz val="11"/>
      <color theme="10"/>
      <name val="Calibri"/>
      <family val="2"/>
      <scheme val="minor"/>
    </font>
    <font>
      <u/>
      <sz val="11"/>
      <color theme="11"/>
      <name val="Calibri"/>
      <family val="2"/>
      <scheme val="minor"/>
    </font>
    <font>
      <u/>
      <sz val="12"/>
      <color theme="10"/>
      <name val="Calibri"/>
      <family val="2"/>
      <scheme val="minor"/>
    </font>
    <font>
      <u/>
      <sz val="12"/>
      <color theme="11"/>
      <name val="Calibri"/>
      <family val="2"/>
      <scheme val="minor"/>
    </font>
    <font>
      <b/>
      <sz val="12"/>
      <color indexed="63"/>
      <name val="Calibri"/>
      <family val="2"/>
      <scheme val="minor"/>
    </font>
    <font>
      <b/>
      <sz val="20"/>
      <color theme="1" tint="0.24994659260841701"/>
      <name val="Calibri"/>
      <family val="2"/>
      <scheme val="minor"/>
    </font>
    <font>
      <sz val="12"/>
      <color indexed="63"/>
      <name val="Calibri"/>
      <family val="2"/>
      <scheme val="minor"/>
    </font>
    <font>
      <b/>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2"/>
      <color rgb="FF333333"/>
      <name val="Calibri"/>
      <family val="2"/>
      <scheme val="minor"/>
    </font>
    <font>
      <sz val="12"/>
      <color rgb="FFFF0000"/>
      <name val="Calibri"/>
      <family val="2"/>
      <scheme val="minor"/>
    </font>
    <font>
      <b/>
      <sz val="12"/>
      <name val="Calibri"/>
      <family val="2"/>
      <scheme val="minor"/>
    </font>
    <font>
      <b/>
      <sz val="12"/>
      <color rgb="FF3F3F3F"/>
      <name val="Calibri"/>
      <family val="2"/>
      <scheme val="minor"/>
    </font>
    <font>
      <b/>
      <sz val="9"/>
      <color rgb="FF000000"/>
      <name val="Geneva"/>
      <family val="2"/>
    </font>
    <font>
      <b/>
      <sz val="16"/>
      <color theme="0"/>
      <name val="Calibri"/>
      <family val="2"/>
      <scheme val="minor"/>
    </font>
    <font>
      <sz val="12"/>
      <color theme="3" tint="0.39997558519241921"/>
      <name val="Calibri (Body)"/>
    </font>
    <font>
      <sz val="12"/>
      <color theme="3" tint="0.39997558519241921"/>
      <name val="Calibri"/>
      <family val="2"/>
      <scheme val="minor"/>
    </font>
    <font>
      <sz val="12"/>
      <color rgb="FF3F3F3F"/>
      <name val="Calibri"/>
      <family val="2"/>
      <scheme val="minor"/>
    </font>
  </fonts>
  <fills count="32">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rgb="FFF2DCDB"/>
        <bgColor rgb="FF000000"/>
      </patternFill>
    </fill>
    <fill>
      <patternFill patternType="solid">
        <fgColor rgb="FFE4DFEC"/>
        <bgColor rgb="FF000000"/>
      </patternFill>
    </fill>
    <fill>
      <patternFill patternType="solid">
        <fgColor rgb="FFB1A0C7"/>
        <bgColor rgb="FF000000"/>
      </patternFill>
    </fill>
    <fill>
      <patternFill patternType="solid">
        <fgColor rgb="FFFFFFCC"/>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2F2F2"/>
        <bgColor rgb="FF000000"/>
      </patternFill>
    </fill>
    <fill>
      <patternFill patternType="solid">
        <fgColor rgb="FFCCFF66"/>
        <bgColor indexed="64"/>
      </patternFill>
    </fill>
    <fill>
      <patternFill patternType="solid">
        <fgColor theme="7" tint="0.79998168889431442"/>
        <bgColor rgb="FF000000"/>
      </patternFill>
    </fill>
    <fill>
      <patternFill patternType="solid">
        <fgColor rgb="FFFFFECF"/>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39997558519241921"/>
        <bgColor rgb="FF000000"/>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2C8F2"/>
        <bgColor indexed="64"/>
      </patternFill>
    </fill>
  </fills>
  <borders count="20">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0">
    <xf numFmtId="0" fontId="0" fillId="0" borderId="0"/>
    <xf numFmtId="0" fontId="10" fillId="0" borderId="1" applyNumberFormat="0" applyFill="0" applyProtection="0">
      <alignment horizontal="left"/>
    </xf>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9" fillId="2" borderId="0" applyNumberFormat="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9" fontId="20" fillId="0" borderId="0" applyFont="0" applyFill="0" applyBorder="0" applyAlignment="0" applyProtection="0"/>
    <xf numFmtId="0" fontId="20" fillId="8" borderId="9" applyNumberFormat="0" applyFont="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262">
    <xf numFmtId="0" fontId="0" fillId="0" borderId="0" xfId="0"/>
    <xf numFmtId="0" fontId="0" fillId="0" borderId="0" xfId="0" applyBorder="1"/>
    <xf numFmtId="0" fontId="0" fillId="0" borderId="0" xfId="0" applyBorder="1" applyAlignment="1">
      <alignment horizontal="center" vertical="center"/>
    </xf>
    <xf numFmtId="0" fontId="10" fillId="0" borderId="1" xfId="1">
      <alignment horizontal="left"/>
    </xf>
    <xf numFmtId="0" fontId="10" fillId="0" borderId="1" xfId="1" applyAlignment="1">
      <alignment horizontal="center" vertical="center"/>
    </xf>
    <xf numFmtId="0" fontId="10" fillId="0" borderId="1" xfId="1" applyAlignment="1">
      <alignment vertical="center" wrapText="1"/>
    </xf>
    <xf numFmtId="0" fontId="0" fillId="0" borderId="2" xfId="0" applyBorder="1"/>
    <xf numFmtId="0" fontId="0" fillId="0" borderId="3" xfId="0" applyBorder="1" applyAlignment="1"/>
    <xf numFmtId="0" fontId="0" fillId="0" borderId="3" xfId="0" applyBorder="1"/>
    <xf numFmtId="0" fontId="0" fillId="0" borderId="4" xfId="0" applyBorder="1"/>
    <xf numFmtId="0" fontId="0" fillId="0" borderId="5" xfId="0" applyBorder="1"/>
    <xf numFmtId="0" fontId="0" fillId="0" borderId="6" xfId="0" applyBorder="1"/>
    <xf numFmtId="6" fontId="0" fillId="0" borderId="0" xfId="0" applyNumberFormat="1" applyBorder="1"/>
    <xf numFmtId="0" fontId="0" fillId="0" borderId="7" xfId="0" applyBorder="1"/>
    <xf numFmtId="6" fontId="0" fillId="0" borderId="1" xfId="0" applyNumberFormat="1" applyBorder="1"/>
    <xf numFmtId="0" fontId="0" fillId="0" borderId="1" xfId="0" applyBorder="1"/>
    <xf numFmtId="0" fontId="0" fillId="0" borderId="8" xfId="0" applyBorder="1"/>
    <xf numFmtId="0" fontId="10" fillId="0" borderId="0" xfId="1" applyBorder="1" applyAlignment="1">
      <alignment vertical="center" wrapText="1"/>
    </xf>
    <xf numFmtId="6" fontId="0" fillId="0" borderId="0" xfId="0" applyNumberFormat="1" applyFont="1" applyBorder="1"/>
    <xf numFmtId="6" fontId="18" fillId="0" borderId="0" xfId="0" applyNumberFormat="1" applyFont="1" applyBorder="1"/>
    <xf numFmtId="0" fontId="19" fillId="0" borderId="1" xfId="1" applyFont="1" applyAlignment="1">
      <alignment horizontal="left" vertic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1" fillId="22" borderId="10" xfId="35" applyFont="1" applyFill="1" applyBorder="1" applyAlignment="1" applyProtection="1">
      <alignment horizontal="left" wrapText="1"/>
      <protection locked="0"/>
    </xf>
    <xf numFmtId="0" fontId="4" fillId="22" borderId="10" xfId="35" applyFont="1" applyFill="1" applyBorder="1" applyAlignment="1" applyProtection="1">
      <alignment horizontal="left" wrapText="1"/>
      <protection locked="0"/>
    </xf>
    <xf numFmtId="6" fontId="21" fillId="22" borderId="10" xfId="35" applyNumberFormat="1" applyFont="1" applyFill="1" applyBorder="1" applyAlignment="1" applyProtection="1">
      <alignment horizontal="right" wrapText="1"/>
      <protection locked="0"/>
    </xf>
    <xf numFmtId="9" fontId="25" fillId="22" borderId="10" xfId="31" applyFont="1"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22" borderId="10" xfId="0" applyFill="1" applyBorder="1" applyAlignment="1" applyProtection="1">
      <alignment horizontal="left" wrapText="1"/>
      <protection locked="0"/>
    </xf>
    <xf numFmtId="0" fontId="18" fillId="23" borderId="10" xfId="0" applyFont="1" applyFill="1" applyBorder="1" applyAlignment="1" applyProtection="1">
      <alignment horizontal="center" wrapText="1"/>
      <protection locked="0"/>
    </xf>
    <xf numFmtId="0" fontId="20" fillId="23" borderId="10" xfId="0" applyFont="1" applyFill="1" applyBorder="1" applyAlignment="1" applyProtection="1">
      <alignment horizontal="center" wrapText="1"/>
      <protection locked="0"/>
    </xf>
    <xf numFmtId="0" fontId="0" fillId="0" borderId="10" xfId="0" applyBorder="1" applyAlignment="1" applyProtection="1">
      <alignment horizontal="left" wrapText="1"/>
      <protection locked="0"/>
    </xf>
    <xf numFmtId="0" fontId="21" fillId="4" borderId="10" xfId="12" applyFont="1" applyFill="1" applyBorder="1" applyAlignment="1" applyProtection="1">
      <alignment horizontal="left" wrapText="1"/>
      <protection locked="0"/>
    </xf>
    <xf numFmtId="0" fontId="4" fillId="4" borderId="10" xfId="12" applyFont="1" applyFill="1" applyBorder="1" applyAlignment="1" applyProtection="1">
      <alignment horizontal="left" wrapText="1"/>
      <protection locked="0"/>
    </xf>
    <xf numFmtId="6" fontId="9" fillId="4" borderId="10" xfId="12" applyNumberFormat="1" applyFill="1" applyBorder="1" applyAlignment="1" applyProtection="1">
      <alignment horizontal="right" wrapText="1"/>
      <protection locked="0"/>
    </xf>
    <xf numFmtId="6" fontId="20" fillId="4" borderId="10" xfId="0" applyNumberFormat="1" applyFont="1" applyFill="1" applyBorder="1" applyAlignment="1" applyProtection="1">
      <alignment horizontal="left" wrapText="1"/>
      <protection locked="0"/>
    </xf>
    <xf numFmtId="0" fontId="0" fillId="4" borderId="10" xfId="0" applyFill="1" applyBorder="1" applyAlignment="1" applyProtection="1">
      <alignment horizontal="left" wrapText="1"/>
      <protection locked="0"/>
    </xf>
    <xf numFmtId="0" fontId="21" fillId="4" borderId="10" xfId="12" applyFont="1" applyFill="1" applyBorder="1" applyAlignment="1" applyProtection="1">
      <alignment horizontal="left"/>
      <protection locked="0"/>
    </xf>
    <xf numFmtId="0" fontId="4" fillId="4" borderId="10" xfId="12" applyFont="1" applyFill="1" applyBorder="1" applyAlignment="1" applyProtection="1">
      <alignment horizontal="left"/>
      <protection locked="0"/>
    </xf>
    <xf numFmtId="6" fontId="20" fillId="4" borderId="10" xfId="0" applyNumberFormat="1" applyFont="1" applyFill="1" applyBorder="1" applyAlignment="1" applyProtection="1">
      <alignment horizontal="left"/>
      <protection locked="0"/>
    </xf>
    <xf numFmtId="0" fontId="0" fillId="0" borderId="10" xfId="0" applyFill="1" applyBorder="1" applyAlignment="1" applyProtection="1">
      <alignment horizontal="left"/>
      <protection locked="0"/>
    </xf>
    <xf numFmtId="0" fontId="0" fillId="4" borderId="10" xfId="0" applyFill="1" applyBorder="1" applyAlignment="1" applyProtection="1">
      <alignment horizontal="left"/>
      <protection locked="0"/>
    </xf>
    <xf numFmtId="6" fontId="21" fillId="4" borderId="10" xfId="12" applyNumberFormat="1" applyFont="1" applyFill="1" applyBorder="1" applyAlignment="1" applyProtection="1">
      <alignment horizontal="right" wrapText="1"/>
      <protection locked="0"/>
    </xf>
    <xf numFmtId="9" fontId="18" fillId="4" borderId="10" xfId="31" applyFont="1" applyFill="1" applyBorder="1" applyAlignment="1" applyProtection="1">
      <alignment horizontal="left" wrapText="1"/>
      <protection locked="0"/>
    </xf>
    <xf numFmtId="0" fontId="18" fillId="0" borderId="10" xfId="0" applyFont="1" applyFill="1" applyBorder="1" applyAlignment="1" applyProtection="1">
      <alignment horizontal="left" wrapText="1"/>
      <protection locked="0"/>
    </xf>
    <xf numFmtId="0" fontId="18" fillId="4" borderId="10" xfId="0" applyFont="1" applyFill="1" applyBorder="1" applyAlignment="1" applyProtection="1">
      <alignment horizontal="left" wrapText="1"/>
      <protection locked="0"/>
    </xf>
    <xf numFmtId="0" fontId="18" fillId="3" borderId="10" xfId="0" applyFont="1" applyFill="1" applyBorder="1" applyAlignment="1" applyProtection="1">
      <alignment horizontal="left" wrapText="1"/>
      <protection locked="0"/>
    </xf>
    <xf numFmtId="0" fontId="20" fillId="3" borderId="10" xfId="0" applyFont="1" applyFill="1" applyBorder="1" applyAlignment="1" applyProtection="1">
      <alignment horizontal="left" wrapText="1"/>
      <protection locked="0"/>
    </xf>
    <xf numFmtId="42" fontId="0" fillId="3" borderId="10" xfId="0" applyNumberFormat="1" applyFill="1" applyBorder="1" applyAlignment="1" applyProtection="1">
      <alignment horizontal="right" wrapText="1"/>
      <protection locked="0"/>
    </xf>
    <xf numFmtId="6" fontId="20" fillId="3" borderId="10" xfId="0" applyNumberFormat="1" applyFont="1" applyFill="1" applyBorder="1" applyAlignment="1" applyProtection="1">
      <alignment horizontal="left" wrapText="1"/>
      <protection locked="0"/>
    </xf>
    <xf numFmtId="0" fontId="0" fillId="3" borderId="10" xfId="0" applyFill="1" applyBorder="1" applyAlignment="1" applyProtection="1">
      <alignment horizontal="left" wrapText="1"/>
      <protection locked="0"/>
    </xf>
    <xf numFmtId="0" fontId="23" fillId="5" borderId="10" xfId="0" applyFont="1" applyFill="1" applyBorder="1" applyAlignment="1" applyProtection="1">
      <alignment horizontal="left" wrapText="1"/>
      <protection locked="0"/>
    </xf>
    <xf numFmtId="0" fontId="24" fillId="5" borderId="10" xfId="0" applyFont="1" applyFill="1" applyBorder="1" applyAlignment="1" applyProtection="1">
      <alignment horizontal="left" wrapText="1"/>
      <protection locked="0"/>
    </xf>
    <xf numFmtId="6" fontId="24" fillId="5" borderId="10" xfId="0" applyNumberFormat="1" applyFont="1" applyFill="1" applyBorder="1" applyAlignment="1" applyProtection="1">
      <alignment horizontal="right" wrapText="1"/>
      <protection locked="0"/>
    </xf>
    <xf numFmtId="6" fontId="25" fillId="5" borderId="10" xfId="0" applyNumberFormat="1" applyFont="1" applyFill="1" applyBorder="1" applyAlignment="1" applyProtection="1">
      <alignment horizontal="left" wrapText="1"/>
      <protection locked="0"/>
    </xf>
    <xf numFmtId="0" fontId="22" fillId="0" borderId="10" xfId="0" applyFont="1" applyFill="1" applyBorder="1" applyAlignment="1" applyProtection="1">
      <alignment horizontal="left" wrapText="1"/>
      <protection locked="0"/>
    </xf>
    <xf numFmtId="0" fontId="22" fillId="3" borderId="10" xfId="0" applyFont="1" applyFill="1" applyBorder="1" applyAlignment="1" applyProtection="1">
      <alignment horizontal="left" wrapText="1"/>
      <protection locked="0"/>
    </xf>
    <xf numFmtId="6" fontId="23" fillId="5" borderId="10" xfId="0" applyNumberFormat="1" applyFont="1" applyFill="1" applyBorder="1" applyAlignment="1" applyProtection="1">
      <alignment horizontal="right" wrapText="1"/>
      <protection locked="0"/>
    </xf>
    <xf numFmtId="9" fontId="23" fillId="5" borderId="10" xfId="0" applyNumberFormat="1" applyFont="1" applyFill="1" applyBorder="1" applyAlignment="1" applyProtection="1">
      <alignment horizontal="left" wrapText="1"/>
      <protection locked="0"/>
    </xf>
    <xf numFmtId="0" fontId="18" fillId="0" borderId="10" xfId="0" applyFont="1" applyBorder="1" applyAlignment="1" applyProtection="1">
      <alignment horizontal="left" wrapText="1"/>
      <protection locked="0"/>
    </xf>
    <xf numFmtId="0" fontId="20" fillId="0" borderId="10" xfId="0" applyFont="1" applyBorder="1" applyAlignment="1" applyProtection="1">
      <alignment horizontal="left" wrapText="1"/>
      <protection locked="0"/>
    </xf>
    <xf numFmtId="0" fontId="0" fillId="0" borderId="10" xfId="0" applyBorder="1" applyAlignment="1" applyProtection="1">
      <alignment horizontal="right" wrapText="1"/>
      <protection locked="0"/>
    </xf>
    <xf numFmtId="0" fontId="23" fillId="6" borderId="10" xfId="0" applyFont="1" applyFill="1" applyBorder="1" applyAlignment="1" applyProtection="1">
      <alignment horizontal="left" wrapText="1"/>
      <protection locked="0"/>
    </xf>
    <xf numFmtId="0" fontId="24" fillId="6" borderId="10" xfId="0" applyFont="1" applyFill="1" applyBorder="1" applyAlignment="1" applyProtection="1">
      <alignment horizontal="left" wrapText="1"/>
      <protection locked="0"/>
    </xf>
    <xf numFmtId="6" fontId="24" fillId="6" borderId="10" xfId="0" applyNumberFormat="1" applyFont="1" applyFill="1" applyBorder="1" applyAlignment="1" applyProtection="1">
      <alignment horizontal="right" wrapText="1"/>
      <protection locked="0"/>
    </xf>
    <xf numFmtId="6" fontId="25" fillId="6" borderId="10" xfId="0" applyNumberFormat="1" applyFont="1" applyFill="1" applyBorder="1" applyAlignment="1" applyProtection="1">
      <alignment horizontal="left" wrapText="1"/>
      <protection locked="0"/>
    </xf>
    <xf numFmtId="0" fontId="23" fillId="15" borderId="10" xfId="0" applyFont="1" applyFill="1" applyBorder="1" applyAlignment="1" applyProtection="1">
      <alignment horizontal="left" wrapText="1"/>
      <protection locked="0"/>
    </xf>
    <xf numFmtId="0" fontId="24" fillId="15" borderId="10" xfId="0" applyFont="1" applyFill="1" applyBorder="1" applyAlignment="1" applyProtection="1">
      <alignment horizontal="left" wrapText="1"/>
      <protection locked="0"/>
    </xf>
    <xf numFmtId="6" fontId="24" fillId="15" borderId="10" xfId="0" applyNumberFormat="1" applyFont="1" applyFill="1" applyBorder="1" applyAlignment="1" applyProtection="1">
      <alignment horizontal="right" wrapText="1"/>
      <protection locked="0"/>
    </xf>
    <xf numFmtId="6" fontId="25" fillId="15" borderId="10" xfId="0" applyNumberFormat="1" applyFont="1" applyFill="1" applyBorder="1" applyAlignment="1" applyProtection="1">
      <alignment horizontal="left" wrapText="1"/>
      <protection locked="0"/>
    </xf>
    <xf numFmtId="0" fontId="0" fillId="18" borderId="10" xfId="0" applyFill="1" applyBorder="1" applyAlignment="1" applyProtection="1">
      <alignment horizontal="left" wrapText="1"/>
      <protection locked="0"/>
    </xf>
    <xf numFmtId="0" fontId="23" fillId="27" borderId="10" xfId="0" applyFont="1" applyFill="1" applyBorder="1" applyAlignment="1" applyProtection="1">
      <alignment horizontal="left" wrapText="1"/>
      <protection locked="0"/>
    </xf>
    <xf numFmtId="0" fontId="24" fillId="27" borderId="10" xfId="0" applyFont="1" applyFill="1" applyBorder="1" applyAlignment="1" applyProtection="1">
      <alignment horizontal="left" wrapText="1"/>
      <protection locked="0"/>
    </xf>
    <xf numFmtId="6" fontId="24" fillId="27" borderId="10" xfId="0" applyNumberFormat="1" applyFont="1" applyFill="1" applyBorder="1" applyAlignment="1" applyProtection="1">
      <alignment horizontal="right" wrapText="1"/>
      <protection locked="0"/>
    </xf>
    <xf numFmtId="6" fontId="25" fillId="27" borderId="10" xfId="0" applyNumberFormat="1" applyFont="1" applyFill="1" applyBorder="1" applyAlignment="1" applyProtection="1">
      <alignment horizontal="left" wrapText="1"/>
      <protection locked="0"/>
    </xf>
    <xf numFmtId="0" fontId="0" fillId="29" borderId="10" xfId="0" applyFill="1" applyBorder="1" applyAlignment="1" applyProtection="1">
      <alignment horizontal="left" wrapText="1"/>
      <protection locked="0"/>
    </xf>
    <xf numFmtId="0" fontId="23" fillId="21" borderId="10" xfId="0" applyFont="1" applyFill="1" applyBorder="1" applyAlignment="1" applyProtection="1">
      <alignment horizontal="left" wrapText="1"/>
      <protection locked="0"/>
    </xf>
    <xf numFmtId="0" fontId="24" fillId="21" borderId="10" xfId="0" applyFont="1" applyFill="1" applyBorder="1" applyAlignment="1" applyProtection="1">
      <alignment horizontal="left" wrapText="1"/>
      <protection locked="0"/>
    </xf>
    <xf numFmtId="6" fontId="24" fillId="21" borderId="10" xfId="0" applyNumberFormat="1" applyFont="1" applyFill="1" applyBorder="1" applyAlignment="1" applyProtection="1">
      <alignment horizontal="right" wrapText="1"/>
      <protection locked="0"/>
    </xf>
    <xf numFmtId="6" fontId="25" fillId="21" borderId="10" xfId="0" applyNumberFormat="1" applyFont="1" applyFill="1" applyBorder="1" applyAlignment="1" applyProtection="1">
      <alignment horizontal="left" wrapText="1"/>
      <protection locked="0"/>
    </xf>
    <xf numFmtId="0" fontId="0" fillId="28" borderId="10" xfId="0" applyFill="1" applyBorder="1" applyAlignment="1" applyProtection="1">
      <alignment horizontal="left" wrapText="1"/>
      <protection locked="0"/>
    </xf>
    <xf numFmtId="0" fontId="23" fillId="7" borderId="10" xfId="0" applyFont="1" applyFill="1" applyBorder="1" applyAlignment="1" applyProtection="1">
      <alignment horizontal="left" wrapText="1"/>
      <protection locked="0"/>
    </xf>
    <xf numFmtId="6" fontId="23" fillId="7" borderId="10" xfId="0" applyNumberFormat="1" applyFont="1" applyFill="1" applyBorder="1" applyAlignment="1" applyProtection="1">
      <alignment horizontal="right" wrapText="1"/>
      <protection locked="0"/>
    </xf>
    <xf numFmtId="9" fontId="24" fillId="7" borderId="10" xfId="0" applyNumberFormat="1" applyFont="1" applyFill="1" applyBorder="1" applyAlignment="1" applyProtection="1">
      <alignment horizontal="left" wrapText="1"/>
      <protection locked="0"/>
    </xf>
    <xf numFmtId="0" fontId="18" fillId="16" borderId="10" xfId="0" applyFont="1" applyFill="1" applyBorder="1" applyAlignment="1" applyProtection="1">
      <alignment horizontal="left" wrapText="1"/>
      <protection locked="0"/>
    </xf>
    <xf numFmtId="0" fontId="20" fillId="16" borderId="10" xfId="0" applyFont="1" applyFill="1" applyBorder="1" applyAlignment="1" applyProtection="1">
      <alignment horizontal="left" wrapText="1"/>
      <protection locked="0"/>
    </xf>
    <xf numFmtId="164" fontId="0" fillId="16" borderId="10" xfId="0" applyNumberFormat="1" applyFill="1" applyBorder="1" applyAlignment="1" applyProtection="1">
      <alignment horizontal="right" wrapText="1"/>
      <protection locked="0"/>
    </xf>
    <xf numFmtId="0" fontId="21" fillId="16" borderId="10" xfId="35" applyFont="1" applyFill="1" applyBorder="1" applyAlignment="1" applyProtection="1">
      <alignment horizontal="left" wrapText="1"/>
      <protection locked="0"/>
    </xf>
    <xf numFmtId="6" fontId="21" fillId="16" borderId="10" xfId="35" applyNumberFormat="1" applyFont="1" applyFill="1" applyBorder="1" applyAlignment="1" applyProtection="1">
      <alignment horizontal="right" wrapText="1"/>
      <protection locked="0"/>
    </xf>
    <xf numFmtId="9" fontId="21" fillId="16" borderId="10" xfId="31" applyNumberFormat="1" applyFont="1" applyFill="1" applyBorder="1" applyAlignment="1" applyProtection="1">
      <alignment horizontal="left" wrapText="1"/>
      <protection locked="0"/>
    </xf>
    <xf numFmtId="0" fontId="0" fillId="16" borderId="10" xfId="0" applyFill="1" applyBorder="1" applyAlignment="1" applyProtection="1">
      <alignment horizontal="left" wrapText="1"/>
      <protection locked="0"/>
    </xf>
    <xf numFmtId="0" fontId="28" fillId="19" borderId="10" xfId="0" applyFont="1" applyFill="1" applyBorder="1" applyAlignment="1" applyProtection="1">
      <alignment horizontal="left" wrapText="1"/>
      <protection locked="0"/>
    </xf>
    <xf numFmtId="0" fontId="33" fillId="19" borderId="10" xfId="0" applyFont="1" applyFill="1" applyBorder="1" applyAlignment="1" applyProtection="1">
      <alignment horizontal="left" wrapText="1"/>
      <protection locked="0"/>
    </xf>
    <xf numFmtId="43" fontId="28" fillId="19" borderId="10" xfId="0" applyNumberFormat="1" applyFont="1" applyFill="1" applyBorder="1" applyAlignment="1" applyProtection="1">
      <alignment horizontal="right" wrapText="1"/>
      <protection locked="0"/>
    </xf>
    <xf numFmtId="0" fontId="27" fillId="24" borderId="10" xfId="33" applyFont="1" applyFill="1" applyBorder="1" applyAlignment="1" applyProtection="1">
      <alignment horizontal="left" wrapText="1"/>
      <protection locked="0"/>
    </xf>
    <xf numFmtId="0" fontId="22" fillId="24" borderId="10" xfId="33" applyFont="1" applyFill="1" applyBorder="1" applyAlignment="1" applyProtection="1">
      <alignment horizontal="left" wrapText="1"/>
      <protection locked="0"/>
    </xf>
    <xf numFmtId="6" fontId="22" fillId="24" borderId="10" xfId="33" applyNumberFormat="1" applyFont="1" applyFill="1" applyBorder="1" applyAlignment="1" applyProtection="1">
      <alignment horizontal="right" wrapText="1"/>
      <protection locked="0"/>
    </xf>
    <xf numFmtId="6" fontId="22" fillId="24" borderId="10" xfId="0" applyNumberFormat="1" applyFont="1" applyFill="1" applyBorder="1" applyAlignment="1" applyProtection="1">
      <alignment horizontal="left" wrapText="1"/>
      <protection locked="0"/>
    </xf>
    <xf numFmtId="0" fontId="26" fillId="0" borderId="10" xfId="0" applyFont="1" applyFill="1" applyBorder="1" applyAlignment="1" applyProtection="1">
      <alignment horizontal="left" wrapText="1"/>
      <protection locked="0"/>
    </xf>
    <xf numFmtId="0" fontId="26" fillId="24" borderId="10" xfId="0" applyFont="1" applyFill="1" applyBorder="1" applyAlignment="1" applyProtection="1">
      <alignment horizontal="left" wrapText="1"/>
      <protection locked="0"/>
    </xf>
    <xf numFmtId="0" fontId="21" fillId="24" borderId="10" xfId="33" applyFont="1" applyFill="1" applyBorder="1" applyAlignment="1" applyProtection="1">
      <alignment horizontal="left" wrapText="1"/>
      <protection locked="0"/>
    </xf>
    <xf numFmtId="0" fontId="4" fillId="24" borderId="10" xfId="33" applyFont="1" applyFill="1" applyBorder="1" applyAlignment="1" applyProtection="1">
      <alignment horizontal="left" wrapText="1"/>
      <protection locked="0"/>
    </xf>
    <xf numFmtId="6" fontId="8" fillId="24" borderId="10" xfId="33" applyNumberFormat="1" applyFont="1" applyFill="1" applyBorder="1" applyAlignment="1" applyProtection="1">
      <alignment horizontal="right" wrapText="1"/>
      <protection locked="0"/>
    </xf>
    <xf numFmtId="6" fontId="20" fillId="24" borderId="10" xfId="0" applyNumberFormat="1" applyFont="1" applyFill="1" applyBorder="1" applyAlignment="1" applyProtection="1">
      <alignment horizontal="left" wrapText="1"/>
      <protection locked="0"/>
    </xf>
    <xf numFmtId="0" fontId="0" fillId="24" borderId="10" xfId="0" applyFill="1" applyBorder="1" applyAlignment="1" applyProtection="1">
      <alignment horizontal="left" wrapText="1"/>
      <protection locked="0"/>
    </xf>
    <xf numFmtId="6" fontId="4" fillId="24" borderId="10" xfId="0" applyNumberFormat="1" applyFont="1" applyFill="1" applyBorder="1" applyAlignment="1" applyProtection="1">
      <alignment horizontal="left" wrapText="1"/>
      <protection locked="0"/>
    </xf>
    <xf numFmtId="0" fontId="21" fillId="14" borderId="10" xfId="33" applyFont="1" applyFill="1" applyBorder="1" applyAlignment="1" applyProtection="1">
      <alignment horizontal="left" wrapText="1"/>
      <protection locked="0"/>
    </xf>
    <xf numFmtId="6" fontId="8" fillId="14" borderId="10" xfId="33" applyNumberFormat="1" applyFont="1" applyFill="1" applyBorder="1" applyAlignment="1" applyProtection="1">
      <alignment horizontal="right" wrapText="1"/>
      <protection locked="0"/>
    </xf>
    <xf numFmtId="0" fontId="0" fillId="14" borderId="10" xfId="0" applyFill="1" applyBorder="1" applyAlignment="1" applyProtection="1">
      <alignment horizontal="left" wrapText="1"/>
      <protection locked="0"/>
    </xf>
    <xf numFmtId="6" fontId="21" fillId="24" borderId="10" xfId="33" applyNumberFormat="1" applyFont="1" applyFill="1" applyBorder="1" applyAlignment="1" applyProtection="1">
      <alignment horizontal="right" wrapText="1"/>
      <protection locked="0"/>
    </xf>
    <xf numFmtId="9" fontId="21" fillId="24" borderId="10" xfId="31" applyNumberFormat="1" applyFont="1" applyFill="1" applyBorder="1" applyAlignment="1" applyProtection="1">
      <alignment horizontal="left" wrapText="1"/>
      <protection locked="0"/>
    </xf>
    <xf numFmtId="0" fontId="21" fillId="26" borderId="10" xfId="34" applyFont="1" applyFill="1" applyBorder="1" applyAlignment="1" applyProtection="1">
      <alignment horizontal="left" wrapText="1"/>
      <protection locked="0"/>
    </xf>
    <xf numFmtId="0" fontId="4" fillId="26" borderId="10" xfId="34" applyFont="1" applyFill="1" applyBorder="1" applyAlignment="1" applyProtection="1">
      <alignment horizontal="left" wrapText="1"/>
      <protection locked="0"/>
    </xf>
    <xf numFmtId="6" fontId="8" fillId="26" borderId="10" xfId="34" applyNumberFormat="1" applyFont="1" applyFill="1" applyBorder="1" applyAlignment="1" applyProtection="1">
      <alignment horizontal="right" wrapText="1"/>
      <protection locked="0"/>
    </xf>
    <xf numFmtId="6" fontId="20" fillId="26" borderId="10" xfId="0" applyNumberFormat="1" applyFont="1" applyFill="1" applyBorder="1" applyAlignment="1" applyProtection="1">
      <alignment horizontal="left" wrapText="1"/>
      <protection locked="0"/>
    </xf>
    <xf numFmtId="0" fontId="0" fillId="26" borderId="10" xfId="0" applyFill="1" applyBorder="1" applyAlignment="1" applyProtection="1">
      <alignment horizontal="left" wrapText="1"/>
      <protection locked="0"/>
    </xf>
    <xf numFmtId="0" fontId="21" fillId="17" borderId="10" xfId="34" applyFont="1" applyFill="1" applyBorder="1" applyAlignment="1" applyProtection="1">
      <alignment horizontal="left" wrapText="1"/>
      <protection locked="0"/>
    </xf>
    <xf numFmtId="0" fontId="4" fillId="17" borderId="10" xfId="34" applyFont="1" applyFill="1" applyBorder="1" applyAlignment="1" applyProtection="1">
      <alignment horizontal="left" wrapText="1"/>
      <protection locked="0"/>
    </xf>
    <xf numFmtId="6" fontId="8" fillId="17" borderId="10" xfId="34" applyNumberFormat="1" applyFont="1" applyFill="1" applyBorder="1" applyAlignment="1" applyProtection="1">
      <alignment horizontal="right" wrapText="1"/>
      <protection locked="0"/>
    </xf>
    <xf numFmtId="6" fontId="20" fillId="17" borderId="10" xfId="0" applyNumberFormat="1" applyFont="1" applyFill="1" applyBorder="1" applyAlignment="1" applyProtection="1">
      <alignment horizontal="left" wrapText="1"/>
      <protection locked="0"/>
    </xf>
    <xf numFmtId="0" fontId="0" fillId="17" borderId="10" xfId="0" applyFill="1" applyBorder="1" applyAlignment="1" applyProtection="1">
      <alignment horizontal="left" wrapText="1"/>
      <protection locked="0"/>
    </xf>
    <xf numFmtId="0" fontId="21" fillId="30" borderId="10" xfId="34" applyFont="1" applyFill="1" applyBorder="1" applyAlignment="1" applyProtection="1">
      <alignment horizontal="left" wrapText="1"/>
      <protection locked="0"/>
    </xf>
    <xf numFmtId="0" fontId="4" fillId="30" borderId="10" xfId="34" applyFont="1" applyFill="1" applyBorder="1" applyAlignment="1" applyProtection="1">
      <alignment horizontal="left" wrapText="1"/>
      <protection locked="0"/>
    </xf>
    <xf numFmtId="6" fontId="8" fillId="30" borderId="10" xfId="34" applyNumberFormat="1" applyFont="1" applyFill="1" applyBorder="1" applyAlignment="1" applyProtection="1">
      <alignment horizontal="right" wrapText="1"/>
      <protection locked="0"/>
    </xf>
    <xf numFmtId="6" fontId="20" fillId="30" borderId="10" xfId="0" applyNumberFormat="1" applyFont="1" applyFill="1" applyBorder="1" applyAlignment="1" applyProtection="1">
      <alignment horizontal="left" wrapText="1"/>
      <protection locked="0"/>
    </xf>
    <xf numFmtId="0" fontId="0" fillId="30" borderId="10" xfId="0" applyFill="1" applyBorder="1" applyAlignment="1" applyProtection="1">
      <alignment horizontal="left" wrapText="1"/>
      <protection locked="0"/>
    </xf>
    <xf numFmtId="6" fontId="21" fillId="26" borderId="10" xfId="34" applyNumberFormat="1" applyFont="1" applyFill="1" applyBorder="1" applyAlignment="1" applyProtection="1">
      <alignment horizontal="right" wrapText="1"/>
      <protection locked="0"/>
    </xf>
    <xf numFmtId="9" fontId="27" fillId="26" borderId="10" xfId="31" applyNumberFormat="1" applyFont="1" applyFill="1" applyBorder="1" applyAlignment="1" applyProtection="1">
      <alignment horizontal="left" wrapText="1"/>
      <protection locked="0"/>
    </xf>
    <xf numFmtId="0" fontId="9" fillId="0" borderId="10" xfId="12" applyFill="1" applyBorder="1" applyAlignment="1" applyProtection="1">
      <alignment horizontal="left" wrapText="1"/>
      <protection locked="0"/>
    </xf>
    <xf numFmtId="0" fontId="9" fillId="4" borderId="10" xfId="12" applyFill="1" applyBorder="1" applyAlignment="1" applyProtection="1">
      <alignment horizontal="left" wrapText="1"/>
      <protection locked="0"/>
    </xf>
    <xf numFmtId="0" fontId="27" fillId="14" borderId="10" xfId="12" applyFont="1" applyFill="1" applyBorder="1" applyAlignment="1" applyProtection="1">
      <alignment horizontal="left" wrapText="1"/>
      <protection locked="0"/>
    </xf>
    <xf numFmtId="0" fontId="22" fillId="14" borderId="10" xfId="12" applyFont="1" applyFill="1" applyBorder="1" applyAlignment="1" applyProtection="1">
      <alignment horizontal="left" wrapText="1"/>
      <protection locked="0"/>
    </xf>
    <xf numFmtId="6" fontId="22" fillId="14" borderId="10" xfId="12" applyNumberFormat="1" applyFont="1" applyFill="1" applyBorder="1" applyAlignment="1" applyProtection="1">
      <alignment horizontal="right" wrapText="1"/>
      <protection locked="0"/>
    </xf>
    <xf numFmtId="6" fontId="22" fillId="14" borderId="10" xfId="12" applyNumberFormat="1" applyFont="1" applyFill="1" applyBorder="1" applyAlignment="1" applyProtection="1">
      <alignment horizontal="left" wrapText="1"/>
      <protection locked="0"/>
    </xf>
    <xf numFmtId="0" fontId="26" fillId="0" borderId="10" xfId="12" applyFont="1" applyFill="1" applyBorder="1" applyAlignment="1" applyProtection="1">
      <alignment horizontal="left" wrapText="1"/>
      <protection locked="0"/>
    </xf>
    <xf numFmtId="0" fontId="26" fillId="14" borderId="10" xfId="12" applyFont="1" applyFill="1" applyBorder="1" applyAlignment="1" applyProtection="1">
      <alignment horizontal="left" wrapText="1"/>
      <protection locked="0"/>
    </xf>
    <xf numFmtId="0" fontId="21" fillId="14" borderId="10" xfId="12" applyFont="1" applyFill="1" applyBorder="1" applyAlignment="1" applyProtection="1">
      <alignment horizontal="left" wrapText="1"/>
      <protection locked="0"/>
    </xf>
    <xf numFmtId="0" fontId="4" fillId="14" borderId="10" xfId="12" applyFont="1" applyFill="1" applyBorder="1" applyAlignment="1" applyProtection="1">
      <alignment horizontal="left" wrapText="1"/>
      <protection locked="0"/>
    </xf>
    <xf numFmtId="6" fontId="9" fillId="14" borderId="10" xfId="12" applyNumberFormat="1" applyFill="1" applyBorder="1" applyAlignment="1" applyProtection="1">
      <alignment horizontal="right" wrapText="1"/>
      <protection locked="0"/>
    </xf>
    <xf numFmtId="6" fontId="4" fillId="14" borderId="10" xfId="12" applyNumberFormat="1" applyFont="1" applyFill="1" applyBorder="1" applyAlignment="1" applyProtection="1">
      <alignment horizontal="left" wrapText="1"/>
      <protection locked="0"/>
    </xf>
    <xf numFmtId="0" fontId="9" fillId="14" borderId="10" xfId="12" applyFill="1" applyBorder="1" applyAlignment="1" applyProtection="1">
      <alignment horizontal="left" wrapText="1"/>
      <protection locked="0"/>
    </xf>
    <xf numFmtId="0" fontId="22" fillId="0" borderId="10" xfId="12" applyFont="1" applyFill="1" applyBorder="1" applyAlignment="1" applyProtection="1">
      <alignment horizontal="left" wrapText="1"/>
      <protection locked="0"/>
    </xf>
    <xf numFmtId="6" fontId="7" fillId="14" borderId="10" xfId="12" applyNumberFormat="1" applyFont="1" applyFill="1" applyBorder="1" applyAlignment="1" applyProtection="1">
      <alignment horizontal="left" wrapText="1"/>
      <protection locked="0"/>
    </xf>
    <xf numFmtId="6" fontId="8" fillId="14" borderId="10" xfId="12" applyNumberFormat="1" applyFont="1" applyFill="1" applyBorder="1" applyAlignment="1" applyProtection="1">
      <alignment horizontal="right" wrapText="1"/>
      <protection locked="0"/>
    </xf>
    <xf numFmtId="6" fontId="5" fillId="14" borderId="10" xfId="12" applyNumberFormat="1" applyFont="1" applyFill="1" applyBorder="1" applyAlignment="1" applyProtection="1">
      <alignment horizontal="left" wrapText="1"/>
      <protection locked="0"/>
    </xf>
    <xf numFmtId="6" fontId="21" fillId="14" borderId="10" xfId="12" applyNumberFormat="1" applyFont="1" applyFill="1" applyBorder="1" applyAlignment="1" applyProtection="1">
      <alignment horizontal="right" wrapText="1"/>
      <protection locked="0"/>
    </xf>
    <xf numFmtId="9" fontId="18" fillId="14" borderId="10" xfId="31" applyFont="1" applyFill="1" applyBorder="1" applyAlignment="1" applyProtection="1">
      <alignment horizontal="left" wrapText="1"/>
      <protection locked="0"/>
    </xf>
    <xf numFmtId="6" fontId="0" fillId="0" borderId="10" xfId="0" applyNumberFormat="1" applyFill="1" applyBorder="1" applyAlignment="1" applyProtection="1">
      <alignment horizontal="right" wrapText="1"/>
      <protection locked="0"/>
    </xf>
    <xf numFmtId="6" fontId="20" fillId="0" borderId="10" xfId="0" applyNumberFormat="1" applyFont="1" applyFill="1" applyBorder="1" applyAlignment="1" applyProtection="1">
      <alignment horizontal="left" wrapText="1"/>
      <protection locked="0"/>
    </xf>
    <xf numFmtId="0" fontId="18" fillId="17" borderId="10" xfId="32" applyFont="1" applyFill="1" applyBorder="1" applyAlignment="1" applyProtection="1">
      <alignment horizontal="left" wrapText="1"/>
      <protection locked="0"/>
    </xf>
    <xf numFmtId="0" fontId="20" fillId="17" borderId="10" xfId="32" applyFont="1" applyFill="1" applyBorder="1" applyAlignment="1" applyProtection="1">
      <alignment horizontal="left" wrapText="1"/>
      <protection locked="0"/>
    </xf>
    <xf numFmtId="6" fontId="0" fillId="17" borderId="10" xfId="32" applyNumberFormat="1" applyFont="1" applyFill="1" applyBorder="1" applyAlignment="1" applyProtection="1">
      <alignment horizontal="right" wrapText="1"/>
      <protection locked="0"/>
    </xf>
    <xf numFmtId="0" fontId="27" fillId="17" borderId="10" xfId="32" applyFont="1" applyFill="1" applyBorder="1" applyAlignment="1" applyProtection="1">
      <alignment horizontal="left" wrapText="1"/>
      <protection locked="0"/>
    </xf>
    <xf numFmtId="0" fontId="22" fillId="17" borderId="10" xfId="32" applyFont="1" applyFill="1" applyBorder="1" applyAlignment="1" applyProtection="1">
      <alignment horizontal="left" wrapText="1"/>
      <protection locked="0"/>
    </xf>
    <xf numFmtId="6" fontId="22" fillId="17" borderId="10" xfId="32" applyNumberFormat="1" applyFont="1" applyFill="1" applyBorder="1" applyAlignment="1" applyProtection="1">
      <alignment horizontal="right" wrapText="1"/>
      <protection locked="0"/>
    </xf>
    <xf numFmtId="6" fontId="22" fillId="17" borderId="10" xfId="0" applyNumberFormat="1" applyFont="1" applyFill="1" applyBorder="1" applyAlignment="1" applyProtection="1">
      <alignment horizontal="left" wrapText="1"/>
      <protection locked="0"/>
    </xf>
    <xf numFmtId="0" fontId="22" fillId="17" borderId="10" xfId="0" applyFont="1" applyFill="1" applyBorder="1" applyAlignment="1" applyProtection="1">
      <alignment horizontal="left" wrapText="1"/>
      <protection locked="0"/>
    </xf>
    <xf numFmtId="0" fontId="21" fillId="0" borderId="10" xfId="35" applyFont="1" applyFill="1" applyBorder="1" applyAlignment="1" applyProtection="1">
      <alignment horizontal="left" wrapText="1"/>
      <protection locked="0"/>
    </xf>
    <xf numFmtId="0" fontId="21" fillId="17" borderId="10" xfId="35" applyFont="1" applyFill="1" applyBorder="1" applyAlignment="1" applyProtection="1">
      <alignment horizontal="left" wrapText="1"/>
      <protection locked="0"/>
    </xf>
    <xf numFmtId="6" fontId="18" fillId="17" borderId="10" xfId="32" applyNumberFormat="1" applyFont="1" applyFill="1" applyBorder="1" applyAlignment="1" applyProtection="1">
      <alignment horizontal="right" wrapText="1"/>
      <protection locked="0"/>
    </xf>
    <xf numFmtId="9" fontId="21" fillId="17" borderId="10" xfId="31" applyFont="1" applyFill="1" applyBorder="1" applyAlignment="1" applyProtection="1">
      <alignment horizontal="left" wrapText="1"/>
      <protection locked="0"/>
    </xf>
    <xf numFmtId="0" fontId="8" fillId="0" borderId="10" xfId="35" applyFill="1" applyBorder="1" applyAlignment="1" applyProtection="1">
      <alignment horizontal="left" wrapText="1"/>
      <protection locked="0"/>
    </xf>
    <xf numFmtId="0" fontId="8" fillId="17" borderId="10" xfId="35" applyFill="1" applyBorder="1" applyAlignment="1" applyProtection="1">
      <alignment horizontal="left" wrapText="1"/>
      <protection locked="0"/>
    </xf>
    <xf numFmtId="6" fontId="0" fillId="3" borderId="10" xfId="0" applyNumberFormat="1" applyFill="1" applyBorder="1" applyAlignment="1" applyProtection="1">
      <alignment horizontal="right" wrapText="1"/>
      <protection locked="0"/>
    </xf>
    <xf numFmtId="6" fontId="4" fillId="3" borderId="10" xfId="35" applyNumberFormat="1" applyFont="1" applyFill="1" applyBorder="1" applyAlignment="1" applyProtection="1">
      <alignment horizontal="left" wrapText="1"/>
      <protection locked="0"/>
    </xf>
    <xf numFmtId="0" fontId="8" fillId="12" borderId="10" xfId="35" applyFill="1" applyBorder="1" applyAlignment="1" applyProtection="1">
      <alignment horizontal="left" wrapText="1"/>
      <protection locked="0"/>
    </xf>
    <xf numFmtId="6" fontId="0" fillId="16" borderId="10" xfId="0" applyNumberFormat="1" applyFill="1" applyBorder="1" applyAlignment="1" applyProtection="1">
      <alignment horizontal="right" wrapText="1"/>
      <protection locked="0"/>
    </xf>
    <xf numFmtId="6" fontId="3" fillId="16" borderId="10" xfId="35" applyNumberFormat="1" applyFont="1" applyFill="1" applyBorder="1" applyAlignment="1" applyProtection="1">
      <alignment horizontal="left" wrapText="1"/>
      <protection locked="0"/>
    </xf>
    <xf numFmtId="6" fontId="4" fillId="16" borderId="10" xfId="35" applyNumberFormat="1" applyFont="1" applyFill="1" applyBorder="1" applyAlignment="1" applyProtection="1">
      <alignment horizontal="left" wrapText="1"/>
      <protection locked="0"/>
    </xf>
    <xf numFmtId="6" fontId="18" fillId="16" borderId="10" xfId="0" applyNumberFormat="1" applyFont="1" applyFill="1" applyBorder="1" applyAlignment="1" applyProtection="1">
      <alignment horizontal="right" wrapText="1"/>
      <protection locked="0"/>
    </xf>
    <xf numFmtId="0" fontId="4" fillId="0" borderId="10" xfId="35" applyFont="1" applyFill="1" applyBorder="1" applyAlignment="1" applyProtection="1">
      <alignment horizontal="left" wrapText="1"/>
      <protection locked="0"/>
    </xf>
    <xf numFmtId="6" fontId="21" fillId="0" borderId="10" xfId="35" applyNumberFormat="1" applyFont="1" applyFill="1" applyBorder="1" applyAlignment="1" applyProtection="1">
      <alignment horizontal="right" wrapText="1"/>
      <protection locked="0"/>
    </xf>
    <xf numFmtId="9" fontId="18" fillId="0" borderId="10" xfId="31" applyFont="1" applyFill="1" applyBorder="1" applyAlignment="1" applyProtection="1">
      <alignment horizontal="left" wrapText="1"/>
      <protection locked="0"/>
    </xf>
    <xf numFmtId="0" fontId="18" fillId="22" borderId="10" xfId="0" applyFont="1" applyFill="1" applyBorder="1" applyAlignment="1" applyProtection="1">
      <alignment horizontal="left" wrapText="1"/>
      <protection locked="0"/>
    </xf>
    <xf numFmtId="3" fontId="18" fillId="22" borderId="10" xfId="0" applyNumberFormat="1" applyFont="1" applyFill="1" applyBorder="1" applyAlignment="1" applyProtection="1">
      <alignment horizontal="right" wrapText="1"/>
      <protection locked="0"/>
    </xf>
    <xf numFmtId="9" fontId="18" fillId="22" borderId="10" xfId="31" applyFont="1" applyFill="1" applyBorder="1" applyAlignment="1" applyProtection="1">
      <alignment horizontal="left" wrapText="1"/>
      <protection locked="0"/>
    </xf>
    <xf numFmtId="3" fontId="18" fillId="0" borderId="10" xfId="0" applyNumberFormat="1" applyFont="1" applyFill="1" applyBorder="1" applyAlignment="1" applyProtection="1">
      <alignment horizontal="right" wrapText="1"/>
      <protection locked="0"/>
    </xf>
    <xf numFmtId="9" fontId="25" fillId="0" borderId="10" xfId="31" applyFont="1" applyFill="1" applyBorder="1" applyAlignment="1" applyProtection="1">
      <alignment horizontal="left" wrapText="1"/>
      <protection locked="0"/>
    </xf>
    <xf numFmtId="0" fontId="18" fillId="13" borderId="10" xfId="0" applyFont="1" applyFill="1" applyBorder="1" applyAlignment="1" applyProtection="1">
      <alignment horizontal="left" wrapText="1"/>
      <protection locked="0"/>
    </xf>
    <xf numFmtId="0" fontId="20" fillId="13" borderId="10" xfId="0" applyFont="1" applyFill="1" applyBorder="1" applyAlignment="1" applyProtection="1">
      <alignment horizontal="left" wrapText="1"/>
      <protection locked="0"/>
    </xf>
    <xf numFmtId="3" fontId="18" fillId="13" borderId="10" xfId="0" applyNumberFormat="1" applyFont="1" applyFill="1" applyBorder="1" applyAlignment="1" applyProtection="1">
      <alignment horizontal="right" wrapText="1"/>
      <protection locked="0"/>
    </xf>
    <xf numFmtId="9" fontId="18" fillId="13" borderId="10" xfId="31" applyFont="1" applyFill="1" applyBorder="1" applyAlignment="1" applyProtection="1">
      <alignment horizontal="left" wrapText="1"/>
      <protection locked="0"/>
    </xf>
    <xf numFmtId="6" fontId="0" fillId="0" borderId="10" xfId="0" applyNumberFormat="1" applyBorder="1" applyAlignment="1" applyProtection="1">
      <alignment horizontal="right" wrapText="1"/>
      <protection locked="0"/>
    </xf>
    <xf numFmtId="9" fontId="18" fillId="0" borderId="10" xfId="31" applyFont="1" applyBorder="1" applyAlignment="1" applyProtection="1">
      <alignment horizontal="left" wrapText="1"/>
      <protection locked="0"/>
    </xf>
    <xf numFmtId="0" fontId="20" fillId="0" borderId="10" xfId="0" applyFont="1" applyFill="1" applyBorder="1" applyAlignment="1" applyProtection="1">
      <alignment horizontal="center" wrapText="1"/>
      <protection locked="0"/>
    </xf>
    <xf numFmtId="0" fontId="20" fillId="0" borderId="10" xfId="0" applyFont="1" applyBorder="1" applyAlignment="1" applyProtection="1">
      <alignment horizontal="center" wrapText="1"/>
      <protection locked="0"/>
    </xf>
    <xf numFmtId="0" fontId="21" fillId="0" borderId="10" xfId="0" applyFont="1" applyFill="1" applyBorder="1" applyAlignment="1" applyProtection="1">
      <alignment horizontal="center" wrapText="1"/>
      <protection locked="0"/>
    </xf>
    <xf numFmtId="0" fontId="4" fillId="0" borderId="10" xfId="0" applyFont="1" applyFill="1" applyBorder="1" applyAlignment="1" applyProtection="1">
      <alignment horizontal="center" wrapText="1"/>
      <protection locked="0"/>
    </xf>
    <xf numFmtId="6" fontId="21" fillId="0" borderId="10" xfId="0" applyNumberFormat="1" applyFont="1" applyFill="1" applyBorder="1" applyAlignment="1" applyProtection="1">
      <alignment horizontal="center" wrapText="1"/>
      <protection locked="0"/>
    </xf>
    <xf numFmtId="0" fontId="6" fillId="0" borderId="10" xfId="0" applyFont="1" applyFill="1" applyBorder="1" applyAlignment="1" applyProtection="1">
      <alignment horizontal="center" wrapText="1"/>
      <protection locked="0"/>
    </xf>
    <xf numFmtId="0" fontId="18" fillId="24" borderId="10" xfId="0" applyFont="1" applyFill="1" applyBorder="1" applyAlignment="1" applyProtection="1">
      <alignment horizontal="left" wrapText="1"/>
      <protection locked="0"/>
    </xf>
    <xf numFmtId="0" fontId="20" fillId="24" borderId="10" xfId="0" applyFont="1" applyFill="1" applyBorder="1" applyAlignment="1" applyProtection="1">
      <alignment horizontal="left" wrapText="1"/>
      <protection locked="0"/>
    </xf>
    <xf numFmtId="6" fontId="0" fillId="24" borderId="10" xfId="0" applyNumberFormat="1" applyFill="1" applyBorder="1" applyAlignment="1" applyProtection="1">
      <alignment horizontal="right" wrapText="1"/>
      <protection locked="0"/>
    </xf>
    <xf numFmtId="0" fontId="18" fillId="25" borderId="10" xfId="0" applyFont="1" applyFill="1" applyBorder="1" applyAlignment="1" applyProtection="1">
      <alignment horizontal="left" wrapText="1"/>
      <protection locked="0"/>
    </xf>
    <xf numFmtId="0" fontId="20" fillId="25" borderId="10" xfId="0" applyFont="1" applyFill="1" applyBorder="1" applyAlignment="1" applyProtection="1">
      <alignment horizontal="left" wrapText="1"/>
      <protection locked="0"/>
    </xf>
    <xf numFmtId="6" fontId="18" fillId="25" borderId="10" xfId="0" applyNumberFormat="1" applyFont="1" applyFill="1" applyBorder="1" applyAlignment="1" applyProtection="1">
      <alignment horizontal="right" wrapText="1"/>
      <protection locked="0"/>
    </xf>
    <xf numFmtId="9" fontId="18" fillId="25" borderId="10" xfId="31" applyFont="1" applyFill="1" applyBorder="1" applyAlignment="1" applyProtection="1">
      <alignment horizontal="left" wrapText="1"/>
      <protection locked="0"/>
    </xf>
    <xf numFmtId="0" fontId="0" fillId="25" borderId="10" xfId="0" applyFill="1" applyBorder="1" applyAlignment="1" applyProtection="1">
      <alignment horizontal="left" wrapText="1"/>
      <protection locked="0"/>
    </xf>
    <xf numFmtId="6" fontId="20" fillId="25" borderId="10" xfId="0" applyNumberFormat="1" applyFont="1" applyFill="1" applyBorder="1" applyAlignment="1" applyProtection="1">
      <alignment horizontal="left" wrapText="1"/>
      <protection locked="0"/>
    </xf>
    <xf numFmtId="0" fontId="20" fillId="0" borderId="10" xfId="0" applyFont="1" applyFill="1" applyBorder="1" applyAlignment="1" applyProtection="1">
      <alignment horizontal="left" wrapText="1"/>
      <protection locked="0"/>
    </xf>
    <xf numFmtId="0" fontId="21" fillId="22" borderId="10" xfId="0" applyFont="1" applyFill="1" applyBorder="1" applyAlignment="1" applyProtection="1">
      <alignment horizontal="left" wrapText="1"/>
      <protection locked="0"/>
    </xf>
    <xf numFmtId="0" fontId="4" fillId="22" borderId="10" xfId="0" applyFont="1" applyFill="1" applyBorder="1" applyAlignment="1" applyProtection="1">
      <alignment horizontal="left" wrapText="1"/>
      <protection locked="0"/>
    </xf>
    <xf numFmtId="6" fontId="21" fillId="22" borderId="10" xfId="0" applyNumberFormat="1" applyFont="1" applyFill="1" applyBorder="1" applyAlignment="1" applyProtection="1">
      <alignment horizontal="right" wrapText="1"/>
      <protection locked="0"/>
    </xf>
    <xf numFmtId="10" fontId="21" fillId="22" borderId="10" xfId="0" applyNumberFormat="1" applyFont="1" applyFill="1" applyBorder="1" applyAlignment="1" applyProtection="1">
      <alignment horizontal="left" wrapText="1"/>
      <protection locked="0"/>
    </xf>
    <xf numFmtId="0" fontId="6" fillId="0" borderId="10" xfId="0" applyFont="1" applyFill="1" applyBorder="1" applyAlignment="1" applyProtection="1">
      <alignment horizontal="left" wrapText="1"/>
      <protection locked="0"/>
    </xf>
    <xf numFmtId="0" fontId="6" fillId="13" borderId="10" xfId="0" applyFont="1" applyFill="1" applyBorder="1" applyAlignment="1" applyProtection="1">
      <alignment horizontal="left" wrapText="1"/>
      <protection locked="0"/>
    </xf>
    <xf numFmtId="0" fontId="21" fillId="26" borderId="10" xfId="0" applyFont="1" applyFill="1" applyBorder="1" applyAlignment="1" applyProtection="1">
      <alignment horizontal="left" wrapText="1"/>
      <protection locked="0"/>
    </xf>
    <xf numFmtId="0" fontId="4" fillId="26" borderId="10" xfId="0" applyFont="1" applyFill="1" applyBorder="1" applyAlignment="1" applyProtection="1">
      <alignment horizontal="left" wrapText="1"/>
      <protection locked="0"/>
    </xf>
    <xf numFmtId="6" fontId="6" fillId="26" borderId="10" xfId="0" applyNumberFormat="1" applyFont="1" applyFill="1" applyBorder="1" applyAlignment="1" applyProtection="1">
      <alignment horizontal="right" wrapText="1"/>
      <protection locked="0"/>
    </xf>
    <xf numFmtId="6" fontId="31" fillId="26" borderId="10" xfId="0" applyNumberFormat="1" applyFont="1" applyFill="1" applyBorder="1" applyAlignment="1" applyProtection="1">
      <alignment horizontal="left" wrapText="1"/>
      <protection locked="0"/>
    </xf>
    <xf numFmtId="6" fontId="32" fillId="26" borderId="10" xfId="0" applyNumberFormat="1" applyFont="1" applyFill="1" applyBorder="1" applyAlignment="1" applyProtection="1">
      <alignment horizontal="left" wrapText="1"/>
      <protection locked="0"/>
    </xf>
    <xf numFmtId="0" fontId="21" fillId="0" borderId="10" xfId="0" applyFont="1" applyFill="1" applyBorder="1" applyAlignment="1" applyProtection="1">
      <alignment horizontal="left" wrapText="1"/>
      <protection locked="0"/>
    </xf>
    <xf numFmtId="0" fontId="4" fillId="0" borderId="10" xfId="0" applyFont="1" applyFill="1" applyBorder="1" applyAlignment="1" applyProtection="1">
      <alignment horizontal="left" wrapText="1"/>
      <protection locked="0"/>
    </xf>
    <xf numFmtId="6" fontId="6" fillId="0" borderId="10" xfId="0" applyNumberFormat="1" applyFont="1" applyFill="1" applyBorder="1" applyAlignment="1" applyProtection="1">
      <alignment horizontal="right" wrapText="1"/>
      <protection locked="0"/>
    </xf>
    <xf numFmtId="6" fontId="4" fillId="0" borderId="10" xfId="0" applyNumberFormat="1" applyFont="1" applyFill="1" applyBorder="1" applyAlignment="1" applyProtection="1">
      <alignment horizontal="left" wrapText="1"/>
      <protection locked="0"/>
    </xf>
    <xf numFmtId="6" fontId="4" fillId="22" borderId="10" xfId="0" applyNumberFormat="1" applyFont="1" applyFill="1" applyBorder="1" applyAlignment="1" applyProtection="1">
      <alignment horizontal="left" wrapText="1"/>
      <protection locked="0"/>
    </xf>
    <xf numFmtId="6" fontId="18" fillId="0" borderId="10" xfId="0" applyNumberFormat="1" applyFont="1" applyFill="1" applyBorder="1" applyAlignment="1" applyProtection="1">
      <alignment horizontal="right" wrapText="1"/>
      <protection locked="0"/>
    </xf>
    <xf numFmtId="6" fontId="18" fillId="0" borderId="10" xfId="0" applyNumberFormat="1" applyFont="1" applyFill="1" applyBorder="1" applyAlignment="1" applyProtection="1">
      <alignment horizontal="left" wrapText="1"/>
      <protection locked="0"/>
    </xf>
    <xf numFmtId="0" fontId="20" fillId="22" borderId="10" xfId="0" applyFont="1" applyFill="1" applyBorder="1" applyAlignment="1" applyProtection="1">
      <alignment horizontal="left" wrapText="1"/>
      <protection locked="0"/>
    </xf>
    <xf numFmtId="6" fontId="20" fillId="22" borderId="10" xfId="0" applyNumberFormat="1" applyFont="1" applyFill="1" applyBorder="1" applyAlignment="1" applyProtection="1">
      <alignment horizontal="left" wrapText="1"/>
      <protection locked="0"/>
    </xf>
    <xf numFmtId="6" fontId="18" fillId="22" borderId="10" xfId="0" applyNumberFormat="1" applyFont="1" applyFill="1" applyBorder="1" applyAlignment="1" applyProtection="1">
      <alignment horizontal="right" wrapText="1"/>
      <protection locked="0"/>
    </xf>
    <xf numFmtId="6" fontId="20" fillId="0" borderId="10" xfId="0" applyNumberFormat="1" applyFont="1" applyBorder="1" applyAlignment="1" applyProtection="1">
      <alignment horizontal="left" wrapText="1"/>
      <protection locked="0"/>
    </xf>
    <xf numFmtId="0" fontId="21" fillId="13" borderId="10" xfId="0" applyFont="1" applyFill="1" applyBorder="1" applyAlignment="1" applyProtection="1">
      <alignment horizontal="left" wrapText="1"/>
      <protection locked="0"/>
    </xf>
    <xf numFmtId="0" fontId="4" fillId="13" borderId="10" xfId="0" applyFont="1" applyFill="1" applyBorder="1" applyAlignment="1" applyProtection="1">
      <alignment horizontal="left" wrapText="1"/>
      <protection locked="0"/>
    </xf>
    <xf numFmtId="6" fontId="21" fillId="13" borderId="10" xfId="0" applyNumberFormat="1" applyFont="1" applyFill="1" applyBorder="1" applyAlignment="1" applyProtection="1">
      <alignment horizontal="right" wrapText="1"/>
      <protection locked="0"/>
    </xf>
    <xf numFmtId="9" fontId="21" fillId="13" borderId="10" xfId="31" applyFont="1" applyFill="1" applyBorder="1" applyAlignment="1" applyProtection="1">
      <alignment horizontal="left" wrapText="1"/>
      <protection locked="0"/>
    </xf>
    <xf numFmtId="6" fontId="18" fillId="0" borderId="10" xfId="0" applyNumberFormat="1" applyFont="1" applyBorder="1" applyAlignment="1" applyProtection="1">
      <alignment horizontal="right" wrapText="1"/>
      <protection locked="0"/>
    </xf>
    <xf numFmtId="9" fontId="20" fillId="0" borderId="10" xfId="31" applyFont="1" applyBorder="1" applyAlignment="1" applyProtection="1">
      <alignment horizontal="left" wrapText="1"/>
      <protection locked="0"/>
    </xf>
    <xf numFmtId="0" fontId="18" fillId="20" borderId="10" xfId="0" applyFont="1" applyFill="1" applyBorder="1" applyAlignment="1" applyProtection="1">
      <alignment horizontal="left" wrapText="1"/>
      <protection locked="0"/>
    </xf>
    <xf numFmtId="0" fontId="20" fillId="20" borderId="10" xfId="0" applyFont="1" applyFill="1" applyBorder="1" applyAlignment="1" applyProtection="1">
      <alignment horizontal="left" wrapText="1"/>
      <protection locked="0"/>
    </xf>
    <xf numFmtId="6" fontId="18" fillId="20" borderId="10" xfId="0" applyNumberFormat="1" applyFont="1" applyFill="1" applyBorder="1" applyAlignment="1" applyProtection="1">
      <alignment horizontal="right" wrapText="1"/>
      <protection locked="0"/>
    </xf>
    <xf numFmtId="9" fontId="20" fillId="20" borderId="10" xfId="31" applyFont="1" applyFill="1" applyBorder="1" applyAlignment="1" applyProtection="1">
      <alignment horizontal="left" wrapText="1"/>
      <protection locked="0"/>
    </xf>
    <xf numFmtId="0" fontId="0" fillId="13" borderId="10" xfId="0" applyFill="1" applyBorder="1" applyAlignment="1" applyProtection="1">
      <alignment horizontal="left" wrapText="1"/>
      <protection locked="0"/>
    </xf>
    <xf numFmtId="0" fontId="21" fillId="31" borderId="10" xfId="35" applyFont="1" applyFill="1" applyBorder="1" applyAlignment="1" applyProtection="1">
      <alignment horizontal="left" wrapText="1"/>
      <protection locked="0"/>
    </xf>
    <xf numFmtId="0" fontId="4" fillId="31" borderId="10" xfId="35" applyFont="1" applyFill="1" applyBorder="1" applyAlignment="1" applyProtection="1">
      <alignment horizontal="left" wrapText="1"/>
      <protection locked="0"/>
    </xf>
    <xf numFmtId="6" fontId="8" fillId="31" borderId="10" xfId="35" applyNumberFormat="1" applyFill="1" applyBorder="1" applyAlignment="1" applyProtection="1">
      <alignment horizontal="right" wrapText="1"/>
      <protection locked="0"/>
    </xf>
    <xf numFmtId="6" fontId="7" fillId="31" borderId="10" xfId="35" applyNumberFormat="1" applyFont="1" applyFill="1" applyBorder="1" applyAlignment="1" applyProtection="1">
      <alignment horizontal="left" wrapText="1"/>
      <protection locked="0"/>
    </xf>
    <xf numFmtId="0" fontId="8" fillId="31" borderId="10" xfId="35" applyFill="1" applyBorder="1" applyAlignment="1" applyProtection="1">
      <alignment horizontal="left" wrapText="1"/>
      <protection locked="0"/>
    </xf>
    <xf numFmtId="6" fontId="4" fillId="31" borderId="10" xfId="35" applyNumberFormat="1" applyFont="1" applyFill="1" applyBorder="1" applyAlignment="1" applyProtection="1">
      <alignment horizontal="left" wrapText="1"/>
      <protection locked="0"/>
    </xf>
    <xf numFmtId="6" fontId="3" fillId="31" borderId="10" xfId="35" applyNumberFormat="1" applyFont="1" applyFill="1" applyBorder="1" applyAlignment="1" applyProtection="1">
      <alignment horizontal="left" wrapText="1"/>
      <protection locked="0"/>
    </xf>
    <xf numFmtId="6" fontId="4" fillId="31" borderId="10" xfId="0" applyNumberFormat="1" applyFont="1" applyFill="1" applyBorder="1" applyAlignment="1" applyProtection="1">
      <alignment horizontal="left" wrapText="1"/>
      <protection locked="0"/>
    </xf>
    <xf numFmtId="0" fontId="0" fillId="31" borderId="10" xfId="0" applyFill="1" applyBorder="1" applyAlignment="1" applyProtection="1">
      <alignment horizontal="left" wrapText="1"/>
      <protection locked="0"/>
    </xf>
    <xf numFmtId="6" fontId="21" fillId="31" borderId="10" xfId="35" applyNumberFormat="1" applyFont="1" applyFill="1" applyBorder="1" applyAlignment="1" applyProtection="1">
      <alignment horizontal="right" wrapText="1"/>
      <protection locked="0"/>
    </xf>
    <xf numFmtId="9" fontId="18" fillId="31" borderId="10" xfId="31" applyFont="1" applyFill="1" applyBorder="1" applyAlignment="1" applyProtection="1">
      <alignment horizontal="left" wrapText="1"/>
      <protection locked="0"/>
    </xf>
    <xf numFmtId="0" fontId="3" fillId="31" borderId="10" xfId="35" applyFont="1" applyFill="1" applyBorder="1" applyAlignment="1" applyProtection="1">
      <alignment horizontal="left" wrapText="1"/>
      <protection locked="0"/>
    </xf>
    <xf numFmtId="6" fontId="21" fillId="25" borderId="10" xfId="0" applyNumberFormat="1" applyFont="1" applyFill="1" applyBorder="1" applyAlignment="1" applyProtection="1">
      <alignment horizontal="right" wrapText="1"/>
      <protection locked="0"/>
    </xf>
    <xf numFmtId="0" fontId="2" fillId="31" borderId="10" xfId="35" applyFont="1" applyFill="1" applyBorder="1" applyAlignment="1" applyProtection="1">
      <alignment horizontal="left" wrapText="1"/>
      <protection locked="0"/>
    </xf>
    <xf numFmtId="0" fontId="2" fillId="14" borderId="10" xfId="33" applyFont="1" applyFill="1" applyBorder="1" applyAlignment="1" applyProtection="1">
      <alignment horizontal="left" wrapText="1"/>
      <protection locked="0"/>
    </xf>
    <xf numFmtId="6" fontId="2" fillId="14" borderId="10" xfId="0" applyNumberFormat="1" applyFont="1" applyFill="1" applyBorder="1" applyAlignment="1" applyProtection="1">
      <alignment horizontal="left" wrapText="1"/>
      <protection locked="0"/>
    </xf>
    <xf numFmtId="6" fontId="1" fillId="16" borderId="10" xfId="35" applyNumberFormat="1" applyFont="1" applyFill="1" applyBorder="1" applyAlignment="1" applyProtection="1">
      <alignment horizontal="left" wrapText="1"/>
      <protection locked="0"/>
    </xf>
    <xf numFmtId="0" fontId="1" fillId="27" borderId="10" xfId="0" applyFont="1" applyFill="1" applyBorder="1" applyAlignment="1" applyProtection="1">
      <alignment horizontal="left" wrapText="1"/>
      <protection locked="0"/>
    </xf>
    <xf numFmtId="6" fontId="9" fillId="4" borderId="10" xfId="12" applyNumberFormat="1" applyFill="1" applyBorder="1" applyAlignment="1" applyProtection="1">
      <alignment horizontal="right" vertical="center"/>
      <protection locked="0"/>
    </xf>
    <xf numFmtId="0" fontId="20" fillId="23" borderId="10" xfId="0" applyFont="1" applyFill="1" applyBorder="1" applyAlignment="1" applyProtection="1">
      <alignment horizontal="right" wrapText="1"/>
      <protection locked="0"/>
    </xf>
    <xf numFmtId="6" fontId="21" fillId="0" borderId="10" xfId="0" applyNumberFormat="1" applyFont="1" applyFill="1" applyBorder="1" applyAlignment="1" applyProtection="1">
      <alignment horizontal="right" wrapText="1"/>
      <protection locked="0"/>
    </xf>
    <xf numFmtId="0" fontId="30" fillId="23" borderId="10" xfId="0" applyFont="1" applyFill="1" applyBorder="1" applyAlignment="1" applyProtection="1">
      <alignment horizontal="center" wrapText="1"/>
      <protection locked="0"/>
    </xf>
  </cellXfs>
  <cellStyles count="50">
    <cellStyle name="20% - Accent1" xfId="12" builtinId="30"/>
    <cellStyle name="20% - Accent3" xfId="33" builtinId="38"/>
    <cellStyle name="20% - Accent5" xfId="34" builtinId="46"/>
    <cellStyle name="20% - Accent6" xfId="35" builtinId="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ustomBuiltin="1"/>
    <cellStyle name="Note" xfId="32" builtinId="10"/>
    <cellStyle name="Percent" xfId="31" builtinId="5"/>
  </cellStyles>
  <dxfs count="26">
    <dxf>
      <font>
        <strike val="0"/>
        <outline val="0"/>
        <shadow val="0"/>
        <u val="none"/>
        <vertAlign val="baseline"/>
        <sz val="12"/>
      </font>
      <alignment horizontal="left" vertical="bottom" textRotation="0" wrapText="1" indent="0" justifyLastLine="0" shrinkToFit="0" readingOrder="0"/>
      <border diagonalUp="0" diagonalDown="0" outline="0">
        <left style="thin">
          <color auto="1"/>
        </left>
        <right/>
        <top style="thin">
          <color indexed="64"/>
        </top>
        <bottom style="thin">
          <color indexed="64"/>
        </bottom>
      </border>
      <protection locked="0" hidden="0"/>
    </dxf>
    <dxf>
      <numFmt numFmtId="10" formatCode="&quot;$&quot;#,##0_);[Red]\(&quot;$&quot;#,##0\)"/>
      <alignment horizontal="righ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family val="2"/>
      </font>
      <alignment horizontal="lef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strike val="0"/>
        <outline val="0"/>
        <shadow val="0"/>
        <u val="none"/>
        <vertAlign val="baseline"/>
        <sz val="12"/>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alignment horizontal="left" vertical="bottom" textRotation="0" wrapText="1" indent="0" justifyLastLine="0" shrinkToFit="0" readingOrder="0"/>
      <protection locked="0" hidden="0"/>
    </dxf>
    <dxf>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numFmt numFmtId="10" formatCode="&quot;$&quot;#,##0_);[Red]\(&quot;$&quot;#,##0\)"/>
    </dxf>
    <dxf>
      <font>
        <b/>
      </font>
    </dxf>
    <dxf>
      <numFmt numFmtId="10" formatCode="&quot;$&quot;#,##0_);[Red]\(&quot;$&quot;#,##0\)"/>
    </dxf>
    <dxf>
      <font>
        <b/>
      </font>
    </dxf>
    <dxf>
      <numFmt numFmtId="10" formatCode="&quot;$&quot;#,##0_);[Red]\(&quot;$&quot;#,##0\)"/>
    </dxf>
    <dxf>
      <numFmt numFmtId="10" formatCode="&quot;$&quot;#,##0_);[Red]\(&quot;$&quot;#,##0\)"/>
    </dxf>
    <dxf>
      <numFmt numFmtId="10" formatCode="&quot;$&quot;#,##0_);[Red]\(&quot;$&quot;#,##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xr9:uid="{00000000-0011-0000-FFFF-FFFF00000000}">
      <tableStyleElement type="wholeTable" dxfId="25"/>
      <tableStyleElement type="headerRow" dxfId="24"/>
      <tableStyleElement type="totalRow" dxfId="23"/>
      <tableStyleElement type="firstRowStripe" dxfId="22"/>
      <tableStyleElement type="firstColumnStripe" dxfId="21"/>
      <tableStyleElement type="firstHeaderCell" dxfId="20"/>
      <tableStyleElement type="firstSubtotalRow" dxfId="19"/>
      <tableStyleElement type="secondSubtotalRow" dxfId="18"/>
      <tableStyleElement type="firstColumnSubheading" dxfId="17"/>
      <tableStyleElement type="firstRowSubheading" dxfId="16"/>
      <tableStyleElement type="secondRowSubheading" dxfId="15"/>
      <tableStyleElement type="pageFieldLabels" dxfId="14"/>
      <tableStyleElement type="pageFieldValues" dxfId="13"/>
    </tableStyle>
  </tableStyles>
  <colors>
    <mruColors>
      <color rgb="FFF2C8F2"/>
      <color rgb="FFE49FEB"/>
      <color rgb="FFFF8AD8"/>
      <color rgb="FFFFFECF"/>
      <color rgb="FFFFFD78"/>
      <color rgb="FFDFF0C2"/>
      <color rgb="FFDEF1B2"/>
      <color rgb="FFCBF1C1"/>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pieChart>
        <c:varyColors val="1"/>
        <c:ser>
          <c:idx val="2"/>
          <c:order val="0"/>
          <c:cat>
            <c:numRef>
              <c:f>'Budget Report'!$B$25:$B$36</c:f>
              <c:numCache>
                <c:formatCode>General</c:formatCode>
                <c:ptCount val="12"/>
              </c:numCache>
            </c:numRef>
          </c:cat>
          <c:val>
            <c:numRef>
              <c:f>'Budget Report'!$D$25:$D$36</c:f>
              <c:numCache>
                <c:formatCode>General</c:formatCode>
                <c:ptCount val="12"/>
              </c:numCache>
            </c:numRef>
          </c:val>
          <c:extLst>
            <c:ext xmlns:c16="http://schemas.microsoft.com/office/drawing/2014/chart" uri="{C3380CC4-5D6E-409C-BE32-E72D297353CC}">
              <c16:uniqueId val="{00000000-55D7-C145-93A9-2040982E808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4421141968032"/>
          <c:y val="0.12846982288423001"/>
          <c:w val="0.23641718138526099"/>
          <c:h val="0.78336262123405898"/>
        </c:manualLayout>
      </c:layout>
      <c:overlay val="0"/>
      <c:txPr>
        <a:bodyPr/>
        <a:lstStyle/>
        <a:p>
          <a:pPr>
            <a:defRPr sz="1200"/>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184150</xdr:colOff>
      <xdr:row>22</xdr:row>
      <xdr:rowOff>0</xdr:rowOff>
    </xdr:from>
    <xdr:to>
      <xdr:col>7</xdr:col>
      <xdr:colOff>660400</xdr:colOff>
      <xdr:row>48</xdr:row>
      <xdr:rowOff>88900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nne Scalfaro" refreshedDate="43764.478379050925" createdVersion="4" refreshedVersion="6" minRefreshableVersion="3" recordCount="24" xr:uid="{00000000-000A-0000-FFFF-FFFF02000000}">
  <cacheSource type="worksheet">
    <worksheetSource name="BudgetDetails"/>
  </cacheSource>
  <cacheFields count="4">
    <cacheField name="Budget Category" numFmtId="0">
      <sharedItems containsBlank="1"/>
    </cacheField>
    <cacheField name="Line Item Description" numFmtId="0">
      <sharedItems containsBlank="1"/>
    </cacheField>
    <cacheField name="Proposed 2020" numFmtId="0">
      <sharedItems containsString="0" containsBlank="1" containsNumber="1" minValue="500" maxValue="507429.33000000007"/>
    </cacheField>
    <cacheField name="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s v="Staff Relations"/>
    <s v="Salaries (incl. housing) for full-time staff and part-time ministry staff"/>
    <n v="359064.4"/>
    <s v="Salaries for full-time and part-time ministerial staff: Senior Pastor (full), Pastors (full), Pastoral Associate (12 hrs), Director of Music (30 hrs), Organist (10 hrs), The Gathering Worship Leader (weekly stipend), Children's Ministry Coordinator (12 hrs), Nursery Coordinator (5 hrs), Nursery Workers (varies), &amp; Administrative &amp; Operations Coordinator (35 hrs)."/>
  </r>
  <r>
    <s v="Staff Relations"/>
    <s v="Contract Positions "/>
    <n v="37000"/>
    <s v="Includes Accountant and Sound Techs and stipend for additional Set-up &amp; Security help. "/>
  </r>
  <r>
    <s v="Staff Relations"/>
    <s v="MMBB Retirement/Life Insurance/Disability"/>
    <n v="32439.78"/>
    <s v="Includes full-time pastoral staff. Complies with 16% covenant of MMBB."/>
  </r>
  <r>
    <s v="Staff Relations"/>
    <s v="Health Insurance"/>
    <n v="26400"/>
    <s v="Includes stipends for full-time pastoral staff. "/>
  </r>
  <r>
    <s v="Staff Relations"/>
    <s v="SECA / FICA"/>
    <n v="28725.15"/>
    <s v="8% of salaries"/>
  </r>
  <r>
    <s v="Staff Relations"/>
    <s v="Expense Allowances"/>
    <n v="15300"/>
    <s v="Includes Senior Pastor, Pastors, Director of Music, &amp; Pastoral Associate"/>
  </r>
  <r>
    <s v="Staff Relations"/>
    <s v="Workers Comp"/>
    <n v="6000"/>
    <m/>
  </r>
  <r>
    <s v="Staff Relations"/>
    <s v="Staff Appreciation"/>
    <n v="500"/>
    <m/>
  </r>
  <r>
    <s v="Staff Relations"/>
    <s v="Staff Development"/>
    <n v="2000"/>
    <s v="Quarterly Staff Spiritual Direction"/>
  </r>
  <r>
    <s v="Staff Relations"/>
    <s v="TOTAL"/>
    <n v="507429.33000000007"/>
    <m/>
  </r>
  <r>
    <m/>
    <m/>
    <m/>
    <m/>
  </r>
  <r>
    <s v="Resource Management"/>
    <s v="Custodial Services"/>
    <n v="30600"/>
    <s v="Current contract with Corporate Cleaning Company (CCC); includes minimum wage increase for 2020"/>
  </r>
  <r>
    <s v="Resource Management"/>
    <s v="Janitorial Supplies"/>
    <n v="5000"/>
    <m/>
  </r>
  <r>
    <s v="Resource Management"/>
    <s v="Utilities - Telephone &amp; Internet"/>
    <n v="7000"/>
    <s v="CenturyLink &amp; Bell"/>
  </r>
  <r>
    <s v="Resource Management"/>
    <s v="Utilties - Electric"/>
    <n v="33100"/>
    <s v="Xcel Energy; based on 2019 actuals"/>
  </r>
  <r>
    <s v="Resource Management"/>
    <s v="Utilities - Fuel (Natural Gas)"/>
    <n v="30200"/>
    <s v="Xcel Energy; based on 2019 actuals"/>
  </r>
  <r>
    <s v="Resource Management"/>
    <s v="Utilities - Water / Sewer"/>
    <n v="19100"/>
    <s v="Denver Water; based on 2019 actuals"/>
  </r>
  <r>
    <s v="Resource Management"/>
    <s v="Insurance - Building &amp; Auto"/>
    <n v="26950"/>
    <s v="Church Mutual; based on 2019 actuals"/>
  </r>
  <r>
    <s v="Resource Management"/>
    <s v="Grounds Maintenance"/>
    <n v="29400"/>
    <s v="Includes all lawn care and snow removal; based on 2019 actuals"/>
  </r>
  <r>
    <s v="Resource Management"/>
    <s v="Vehicle Maintenance"/>
    <n v="1000"/>
    <s v="Based on 2019 actuals"/>
  </r>
  <r>
    <s v="Resource Management"/>
    <s v="Building Maintenance &amp; Repairs"/>
    <n v="27900"/>
    <s v="Includes recurring maintenance contract services such as CSI (HVAC), pest control, Republic (trash &amp; recycling), SimplexGrinnell (fire/security); includes special cleaning supplies for Work Days"/>
  </r>
  <r>
    <s v="Resource Management"/>
    <s v="Safety &amp; Security"/>
    <n v="2500"/>
    <s v="Formerly Risk Management; includes volunteer background checks "/>
  </r>
  <r>
    <s v="Resource Management"/>
    <s v="Technology"/>
    <n v="16000"/>
    <s v="Tech upgrades (hardware - cables, TVs, computers, etc.)"/>
  </r>
  <r>
    <s v="Resource Management"/>
    <s v="TOTAL"/>
    <n v="22875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Report" cacheId="40" applyNumberFormats="0" applyBorderFormats="0" applyFontFormats="0" applyPatternFormats="0" applyAlignmentFormats="0" applyWidthHeightFormats="1" dataCaption="Values" updatedVersion="6" minRefreshableVersion="3" fieldPrintTitles="1" itemPrintTitles="1" createdVersion="4" indent="0" outline="1" outlineData="1" multipleFieldFilters="0" chartFormat="5" rowHeaderCaption="Budget Categories">
  <location ref="B23:D40" firstHeaderRow="1" firstDataRow="1" firstDataCol="0"/>
  <pivotFields count="4">
    <pivotField showAll="0" defaultSubtotal="0"/>
    <pivotField showAll="0" defaultSubtotal="0"/>
    <pivotField showAll="0"/>
    <pivotField showAll="0" defaultSubtotal="0"/>
  </pivotFields>
  <pivotTableStyleInfo name="PivotStyleMedium11" showRowHeaders="1" showColHeaders="1" showRowStripes="0" showColStripes="1"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1:F3" totalsRowShown="0">
  <autoFilter ref="A1:F3" xr:uid="{00000000-0009-0000-0100-000008000000}"/>
  <tableColumns count="6">
    <tableColumn id="1" xr3:uid="{00000000-0010-0000-0000-000001000000}" name="Description"/>
    <tableColumn id="2" xr3:uid="{00000000-0010-0000-0000-000002000000}" name="Category"/>
    <tableColumn id="3" xr3:uid="{00000000-0010-0000-0000-000003000000}" name="Plan A"/>
    <tableColumn id="4" xr3:uid="{00000000-0010-0000-0000-000004000000}" name="Plan B"/>
    <tableColumn id="5" xr3:uid="{00000000-0010-0000-0000-000005000000}" name="Difference"/>
    <tableColumn id="6" xr3:uid="{00000000-0010-0000-0000-000006000000}" name="Actual Cost Rank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C7" totalsRowShown="0">
  <autoFilter ref="B3:C7" xr:uid="{00000000-0009-0000-0100-000003000000}"/>
  <tableColumns count="2">
    <tableColumn id="1" xr3:uid="{00000000-0010-0000-0100-000001000000}" name="Projected Monthly Income"/>
    <tableColumn id="2" xr3:uid="{00000000-0010-0000-0100-000002000000}" name=" "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9:C13" totalsRowShown="0">
  <autoFilter ref="B9:C13" xr:uid="{00000000-0009-0000-0100-000004000000}"/>
  <tableColumns count="2">
    <tableColumn id="1" xr3:uid="{00000000-0010-0000-0200-000001000000}" name="Actual Monthly Income"/>
    <tableColumn id="2" xr3:uid="{00000000-0010-0000-0200-000002000000}" name=" "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B15:C18" totalsRowShown="0">
  <autoFilter ref="B15:C18" xr:uid="{00000000-0009-0000-0100-000005000000}"/>
  <tableColumns count="2">
    <tableColumn id="1" xr3:uid="{00000000-0010-0000-0300-000001000000}" name="Balance (income - expenses)"/>
    <tableColumn id="2" xr3:uid="{00000000-0010-0000-0300-000002000000}" name=" "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E3:E4" totalsRowShown="0" dataDxfId="9">
  <autoFilter ref="E3:E4" xr:uid="{00000000-0009-0000-0100-000006000000}"/>
  <tableColumns count="1">
    <tableColumn id="1" xr3:uid="{00000000-0010-0000-0400-000001000000}" name="Projected Monthly Expenses" dataDxfId="8">
      <calculatedColumnFormula>SUM(BudgetDetails[Proposed 2020])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E9:E10" totalsRowShown="0" dataDxfId="7">
  <autoFilter ref="E9:E10" xr:uid="{00000000-0009-0000-0100-000007000000}"/>
  <tableColumns count="1">
    <tableColumn id="1" xr3:uid="{00000000-0010-0000-0500-000001000000}" name="Actual Monthly Expenses" dataDxfId="6">
      <calculatedColumnFormula>SUM(#REF!)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BudgetDetails" displayName="BudgetDetails" ref="A1:D25" totalsRowShown="0" headerRowDxfId="5" dataDxfId="4">
  <autoFilter ref="A1:D25" xr:uid="{00000000-0009-0000-0100-000001000000}"/>
  <sortState xmlns:xlrd2="http://schemas.microsoft.com/office/spreadsheetml/2017/richdata2" ref="A2:D23">
    <sortCondition ref="A2:A49"/>
    <sortCondition ref="B2:B49"/>
  </sortState>
  <tableColumns count="4">
    <tableColumn id="1" xr3:uid="{00000000-0010-0000-0600-000001000000}" name="Budget Category" dataDxfId="3"/>
    <tableColumn id="2" xr3:uid="{00000000-0010-0000-0600-000002000000}" name="Line Item Description" dataDxfId="2"/>
    <tableColumn id="3" xr3:uid="{00000000-0010-0000-0600-000003000000}" name="Proposed 2020" dataDxfId="1"/>
    <tableColumn id="6" xr3:uid="{00000000-0010-0000-0600-000006000000}" name="Comments"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BudgetCategoryLookup" displayName="BudgetCategoryLookup" ref="A1:A18" totalsRowShown="0">
  <autoFilter ref="A1:A18" xr:uid="{00000000-0009-0000-0100-000002000000}"/>
  <sortState xmlns:xlrd2="http://schemas.microsoft.com/office/spreadsheetml/2017/richdata2" ref="A2:A13">
    <sortCondition ref="A1:A13"/>
  </sortState>
  <tableColumns count="1">
    <tableColumn id="1" xr3:uid="{00000000-0010-0000-0700-000001000000}"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1.v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
  <sheetViews>
    <sheetView workbookViewId="0">
      <selection activeCell="C15" sqref="C15"/>
    </sheetView>
  </sheetViews>
  <sheetFormatPr baseColWidth="10" defaultColWidth="11" defaultRowHeight="16"/>
  <cols>
    <col min="1" max="1" width="13" customWidth="1"/>
    <col min="2" max="2" width="11" customWidth="1"/>
    <col min="3" max="3" width="15.6640625" customWidth="1"/>
    <col min="4" max="4" width="12.83203125" customWidth="1"/>
    <col min="5" max="5" width="12.1640625" customWidth="1"/>
    <col min="6" max="6" width="19.83203125" customWidth="1"/>
  </cols>
  <sheetData>
    <row r="1" spans="1:6">
      <c r="A1" t="s">
        <v>1</v>
      </c>
      <c r="B1" t="s">
        <v>0</v>
      </c>
      <c r="C1" t="s">
        <v>40</v>
      </c>
      <c r="D1" t="s">
        <v>39</v>
      </c>
      <c r="E1" t="s">
        <v>2</v>
      </c>
      <c r="F1" t="s">
        <v>21</v>
      </c>
    </row>
    <row r="2" spans="1:6">
      <c r="A2" t="s">
        <v>4</v>
      </c>
      <c r="B2" t="s">
        <v>3</v>
      </c>
      <c r="C2">
        <v>100</v>
      </c>
      <c r="D2">
        <v>0</v>
      </c>
      <c r="E2">
        <v>100</v>
      </c>
      <c r="F2">
        <v>0</v>
      </c>
    </row>
    <row r="3" spans="1:6">
      <c r="A3" t="s">
        <v>5</v>
      </c>
      <c r="B3" t="s">
        <v>3</v>
      </c>
      <c r="C3">
        <v>1000</v>
      </c>
      <c r="D3">
        <v>1200</v>
      </c>
      <c r="E3">
        <v>-200</v>
      </c>
      <c r="F3">
        <v>1200</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0"/>
  <sheetViews>
    <sheetView showGridLines="0" topLeftCell="A151" workbookViewId="0">
      <selection activeCell="B108" sqref="B108"/>
    </sheetView>
  </sheetViews>
  <sheetFormatPr baseColWidth="10" defaultColWidth="8.83203125" defaultRowHeight="16"/>
  <cols>
    <col min="1" max="1" width="1.6640625" customWidth="1"/>
    <col min="2" max="2" width="33.33203125" customWidth="1"/>
    <col min="3" max="3" width="17" customWidth="1"/>
    <col min="4" max="4" width="13.33203125" customWidth="1"/>
    <col min="5" max="5" width="32.5" customWidth="1"/>
    <col min="6" max="6" width="1.6640625" customWidth="1"/>
    <col min="7" max="7" width="29.1640625" customWidth="1"/>
  </cols>
  <sheetData>
    <row r="1" spans="1:7" ht="35.25" customHeight="1" thickBot="1">
      <c r="A1" s="20" t="s">
        <v>19</v>
      </c>
      <c r="B1" s="4"/>
      <c r="C1" s="4"/>
      <c r="D1" s="4"/>
      <c r="E1" s="5"/>
    </row>
    <row r="2" spans="1:7" ht="9" customHeight="1" thickTop="1">
      <c r="A2" s="6"/>
      <c r="B2" s="8"/>
      <c r="C2" s="7"/>
      <c r="D2" s="8"/>
      <c r="E2" s="8"/>
      <c r="F2" s="9"/>
    </row>
    <row r="3" spans="1:7">
      <c r="A3" s="10"/>
      <c r="B3" s="1" t="s">
        <v>9</v>
      </c>
      <c r="C3" s="1" t="s">
        <v>15</v>
      </c>
      <c r="D3" s="1"/>
      <c r="E3" s="1" t="s">
        <v>12</v>
      </c>
      <c r="F3" s="11"/>
    </row>
    <row r="4" spans="1:7" ht="15" customHeight="1">
      <c r="A4" s="10"/>
      <c r="B4" s="1" t="s">
        <v>6</v>
      </c>
      <c r="C4" s="18">
        <v>6000</v>
      </c>
      <c r="D4" s="1"/>
      <c r="E4" s="19">
        <f>SUM(BudgetDetails[Proposed 2020])</f>
        <v>1472358.6600000001</v>
      </c>
      <c r="F4" s="11"/>
    </row>
    <row r="5" spans="1:7" ht="15" customHeight="1">
      <c r="A5" s="10"/>
      <c r="B5" s="1" t="s">
        <v>11</v>
      </c>
      <c r="C5" s="18">
        <v>1000</v>
      </c>
      <c r="D5" s="1"/>
      <c r="E5" s="1"/>
      <c r="F5" s="11"/>
    </row>
    <row r="6" spans="1:7">
      <c r="A6" s="10"/>
      <c r="B6" s="1" t="s">
        <v>7</v>
      </c>
      <c r="C6" s="18">
        <v>2500</v>
      </c>
      <c r="D6" s="1"/>
      <c r="E6" s="1"/>
      <c r="F6" s="11"/>
    </row>
    <row r="7" spans="1:7" ht="15" customHeight="1">
      <c r="A7" s="10"/>
      <c r="B7" s="1" t="s">
        <v>8</v>
      </c>
      <c r="C7" s="19">
        <f>SUM(C4:C6)</f>
        <v>9500</v>
      </c>
      <c r="D7" s="1"/>
      <c r="E7" s="1"/>
      <c r="F7" s="11"/>
    </row>
    <row r="8" spans="1:7" ht="15" customHeight="1">
      <c r="A8" s="10"/>
      <c r="B8" s="1"/>
      <c r="C8" s="1"/>
      <c r="D8" s="12"/>
      <c r="E8" s="1"/>
      <c r="F8" s="11"/>
    </row>
    <row r="9" spans="1:7" ht="15" customHeight="1">
      <c r="A9" s="10"/>
      <c r="B9" s="1" t="s">
        <v>14</v>
      </c>
      <c r="C9" s="1" t="s">
        <v>15</v>
      </c>
      <c r="D9" s="12"/>
      <c r="E9" s="1" t="s">
        <v>13</v>
      </c>
      <c r="F9" s="11"/>
    </row>
    <row r="10" spans="1:7" ht="15" customHeight="1">
      <c r="A10" s="10"/>
      <c r="B10" s="1" t="s">
        <v>6</v>
      </c>
      <c r="C10" s="18">
        <v>5800</v>
      </c>
      <c r="D10" s="1"/>
      <c r="E10" s="19" t="e">
        <f>SUM(#REF!)</f>
        <v>#REF!</v>
      </c>
      <c r="F10" s="11"/>
    </row>
    <row r="11" spans="1:7" ht="15" customHeight="1">
      <c r="A11" s="10"/>
      <c r="B11" s="1" t="s">
        <v>11</v>
      </c>
      <c r="C11" s="18">
        <v>2000</v>
      </c>
      <c r="D11" s="1"/>
      <c r="E11" s="1"/>
      <c r="F11" s="11"/>
    </row>
    <row r="12" spans="1:7">
      <c r="A12" s="10"/>
      <c r="B12" s="1" t="s">
        <v>7</v>
      </c>
      <c r="C12" s="18">
        <v>1500</v>
      </c>
      <c r="D12" s="1"/>
      <c r="E12" s="1"/>
      <c r="F12" s="11"/>
    </row>
    <row r="13" spans="1:7" ht="15" customHeight="1">
      <c r="A13" s="10"/>
      <c r="B13" s="1" t="s">
        <v>8</v>
      </c>
      <c r="C13" s="19">
        <f>SUM(C10:C12)</f>
        <v>9300</v>
      </c>
      <c r="D13" s="1"/>
      <c r="E13" s="1"/>
      <c r="F13" s="11"/>
    </row>
    <row r="14" spans="1:7" ht="15" customHeight="1">
      <c r="A14" s="10"/>
      <c r="B14" s="1"/>
      <c r="C14" s="12"/>
      <c r="D14" s="1"/>
      <c r="E14" s="1"/>
      <c r="F14" s="11"/>
    </row>
    <row r="15" spans="1:7" ht="15" customHeight="1">
      <c r="A15" s="10"/>
      <c r="B15" s="1" t="s">
        <v>18</v>
      </c>
      <c r="C15" s="1" t="s">
        <v>15</v>
      </c>
      <c r="D15" s="12"/>
      <c r="E15" s="1"/>
      <c r="F15" s="11"/>
    </row>
    <row r="16" spans="1:7">
      <c r="A16" s="10"/>
      <c r="B16" s="1" t="s">
        <v>16</v>
      </c>
      <c r="C16" s="19">
        <f>C7-SUM(BudgetDetails[Proposed 2020])</f>
        <v>-1462858.6600000001</v>
      </c>
      <c r="D16" s="1"/>
      <c r="E16" s="1"/>
      <c r="F16" s="11"/>
    </row>
    <row r="17" spans="1:7">
      <c r="A17" s="10"/>
      <c r="B17" s="1" t="s">
        <v>17</v>
      </c>
      <c r="C17" s="19" t="e">
        <f>C13-SUM(#REF!)</f>
        <v>#REF!</v>
      </c>
      <c r="D17" s="1"/>
      <c r="E17" s="1"/>
      <c r="F17" s="11"/>
    </row>
    <row r="18" spans="1:7">
      <c r="A18" s="10"/>
      <c r="B18" s="1" t="s">
        <v>2</v>
      </c>
      <c r="C18" s="19" t="e">
        <f>C16-C17</f>
        <v>#REF!</v>
      </c>
      <c r="D18" s="1"/>
      <c r="E18" s="1"/>
      <c r="F18" s="11"/>
    </row>
    <row r="19" spans="1:7" ht="9" customHeight="1" thickBot="1">
      <c r="A19" s="13"/>
      <c r="B19" s="15"/>
      <c r="C19" s="14"/>
      <c r="D19" s="15"/>
      <c r="E19" s="15"/>
      <c r="F19" s="16"/>
    </row>
    <row r="20" spans="1:7" ht="9" customHeight="1" thickTop="1">
      <c r="A20" s="1"/>
      <c r="B20" s="1"/>
      <c r="C20" s="12"/>
      <c r="D20" s="1"/>
      <c r="E20" s="1"/>
      <c r="F20" s="1"/>
    </row>
    <row r="21" spans="1:7" ht="34.5" customHeight="1" thickBot="1">
      <c r="A21" s="3" t="s">
        <v>20</v>
      </c>
      <c r="B21" s="4"/>
      <c r="C21" s="4"/>
      <c r="D21" s="4"/>
      <c r="E21" s="5"/>
      <c r="F21" s="5"/>
      <c r="G21" s="17"/>
    </row>
    <row r="22" spans="1:7" ht="17" thickTop="1">
      <c r="B22" s="2"/>
      <c r="C22" s="1"/>
    </row>
    <row r="23" spans="1:7">
      <c r="B23" s="21"/>
      <c r="C23" s="22"/>
      <c r="D23" s="23"/>
    </row>
    <row r="24" spans="1:7">
      <c r="B24" s="24"/>
      <c r="C24" s="25"/>
      <c r="D24" s="26"/>
    </row>
    <row r="25" spans="1:7">
      <c r="B25" s="24"/>
      <c r="C25" s="25"/>
      <c r="D25" s="26"/>
    </row>
    <row r="26" spans="1:7">
      <c r="B26" s="24"/>
      <c r="C26" s="25"/>
      <c r="D26" s="26"/>
    </row>
    <row r="27" spans="1:7">
      <c r="B27" s="24"/>
      <c r="C27" s="25"/>
      <c r="D27" s="26"/>
    </row>
    <row r="28" spans="1:7">
      <c r="B28" s="24"/>
      <c r="C28" s="25"/>
      <c r="D28" s="26"/>
    </row>
    <row r="29" spans="1:7">
      <c r="B29" s="24"/>
      <c r="C29" s="25"/>
      <c r="D29" s="26"/>
    </row>
    <row r="30" spans="1:7">
      <c r="B30" s="24"/>
      <c r="C30" s="25"/>
      <c r="D30" s="26"/>
    </row>
    <row r="31" spans="1:7">
      <c r="B31" s="24"/>
      <c r="C31" s="25"/>
      <c r="D31" s="26"/>
    </row>
    <row r="32" spans="1:7">
      <c r="B32" s="24"/>
      <c r="C32" s="25"/>
      <c r="D32" s="26"/>
    </row>
    <row r="33" spans="2:4">
      <c r="B33" s="24"/>
      <c r="C33" s="25"/>
      <c r="D33" s="26"/>
    </row>
    <row r="34" spans="2:4">
      <c r="B34" s="24"/>
      <c r="C34" s="25"/>
      <c r="D34" s="26"/>
    </row>
    <row r="35" spans="2:4">
      <c r="B35" s="24"/>
      <c r="C35" s="25"/>
      <c r="D35" s="26"/>
    </row>
    <row r="36" spans="2:4">
      <c r="B36" s="24"/>
      <c r="C36" s="25"/>
      <c r="D36" s="26"/>
    </row>
    <row r="37" spans="2:4">
      <c r="B37" s="24"/>
      <c r="C37" s="25"/>
      <c r="D37" s="26"/>
    </row>
    <row r="38" spans="2:4">
      <c r="B38" s="24"/>
      <c r="C38" s="25"/>
      <c r="D38" s="26"/>
    </row>
    <row r="39" spans="2:4">
      <c r="B39" s="24"/>
      <c r="C39" s="25"/>
      <c r="D39" s="26"/>
    </row>
    <row r="40" spans="2:4">
      <c r="B40" s="27"/>
      <c r="C40" s="28"/>
      <c r="D40" s="29"/>
    </row>
  </sheetData>
  <phoneticPr fontId="11" type="noConversion"/>
  <printOptions horizontalCentered="1"/>
  <pageMargins left="0.5" right="0.5" top="0.75" bottom="0.75" header="0.3" footer="0.3"/>
  <pageSetup scale="70" fitToHeight="0" orientation="landscape" horizontalDpi="200" verticalDpi="200"/>
  <headerFooter>
    <oddHeader>&amp;L&amp;"-,Bold"&amp;18&amp;K01+020Budget Report&amp;R&amp;"-,Bold"&amp;K01+020[Your Name]
&amp;D
Page &amp;P of &amp;N</oddHeader>
  </headerFooter>
  <drawing r:id="rId2"/>
  <legacyDrawing r:id="rId3"/>
  <tableParts count="5">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42"/>
  <sheetViews>
    <sheetView tabSelected="1" view="pageLayout" topLeftCell="A108" zoomScale="140" zoomScaleNormal="112" zoomScalePageLayoutView="140" workbookViewId="0">
      <selection activeCell="D47" sqref="D47"/>
    </sheetView>
  </sheetViews>
  <sheetFormatPr baseColWidth="10" defaultColWidth="44.6640625" defaultRowHeight="16"/>
  <cols>
    <col min="1" max="1" width="22.83203125" style="66" customWidth="1"/>
    <col min="2" max="2" width="29.33203125" style="67" customWidth="1"/>
    <col min="3" max="3" width="15.83203125" style="68" customWidth="1"/>
    <col min="4" max="4" width="68.1640625" style="67" customWidth="1"/>
    <col min="5" max="83" width="44.6640625" style="34"/>
    <col min="84" max="16384" width="44.6640625" style="38"/>
  </cols>
  <sheetData>
    <row r="1" spans="1:83" ht="17">
      <c r="A1" s="36" t="s">
        <v>45</v>
      </c>
      <c r="B1" s="37" t="s">
        <v>46</v>
      </c>
      <c r="C1" s="259" t="s">
        <v>96</v>
      </c>
      <c r="D1" s="37" t="s">
        <v>41</v>
      </c>
    </row>
    <row r="2" spans="1:83" s="43" customFormat="1" ht="85">
      <c r="A2" s="39" t="s">
        <v>22</v>
      </c>
      <c r="B2" s="40" t="s">
        <v>100</v>
      </c>
      <c r="C2" s="41">
        <v>359064.4</v>
      </c>
      <c r="D2" s="42" t="s">
        <v>164</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row>
    <row r="3" spans="1:83" s="48" customFormat="1">
      <c r="A3" s="44" t="s">
        <v>22</v>
      </c>
      <c r="B3" s="45" t="s">
        <v>75</v>
      </c>
      <c r="C3" s="258">
        <v>37000</v>
      </c>
      <c r="D3" s="46" t="s">
        <v>99</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row>
    <row r="4" spans="1:83" s="43" customFormat="1" ht="34">
      <c r="A4" s="39" t="s">
        <v>22</v>
      </c>
      <c r="B4" s="40" t="s">
        <v>97</v>
      </c>
      <c r="C4" s="41">
        <v>32439.78</v>
      </c>
      <c r="D4" s="42" t="s">
        <v>70</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row>
    <row r="5" spans="1:83" s="43" customFormat="1" ht="17">
      <c r="A5" s="39" t="s">
        <v>22</v>
      </c>
      <c r="B5" s="40" t="s">
        <v>32</v>
      </c>
      <c r="C5" s="41">
        <v>26400</v>
      </c>
      <c r="D5" s="42" t="s">
        <v>98</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row>
    <row r="6" spans="1:83" s="43" customFormat="1" ht="17">
      <c r="A6" s="39" t="s">
        <v>22</v>
      </c>
      <c r="B6" s="40" t="s">
        <v>33</v>
      </c>
      <c r="C6" s="41">
        <v>28725.15</v>
      </c>
      <c r="D6" s="42" t="s">
        <v>68</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row>
    <row r="7" spans="1:83" s="43" customFormat="1" ht="17">
      <c r="A7" s="39" t="s">
        <v>22</v>
      </c>
      <c r="B7" s="40" t="s">
        <v>34</v>
      </c>
      <c r="C7" s="41">
        <v>15300</v>
      </c>
      <c r="D7" s="42" t="s">
        <v>101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row>
    <row r="8" spans="1:83" s="43" customFormat="1" ht="17">
      <c r="A8" s="39" t="s">
        <v>22</v>
      </c>
      <c r="B8" s="40" t="s">
        <v>35</v>
      </c>
      <c r="C8" s="41">
        <v>6000</v>
      </c>
      <c r="D8" s="42"/>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row>
    <row r="9" spans="1:83" s="43" customFormat="1" ht="17">
      <c r="A9" s="39" t="s">
        <v>22</v>
      </c>
      <c r="B9" s="40" t="s">
        <v>65</v>
      </c>
      <c r="C9" s="41">
        <v>500</v>
      </c>
      <c r="D9" s="42"/>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row>
    <row r="10" spans="1:83" s="43" customFormat="1" ht="17">
      <c r="A10" s="39" t="s">
        <v>22</v>
      </c>
      <c r="B10" s="40" t="s">
        <v>165</v>
      </c>
      <c r="C10" s="41">
        <v>2000</v>
      </c>
      <c r="D10" s="42" t="s">
        <v>166</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row>
    <row r="11" spans="1:83" s="52" customFormat="1" ht="17">
      <c r="A11" s="39" t="s">
        <v>22</v>
      </c>
      <c r="B11" s="39" t="s">
        <v>36</v>
      </c>
      <c r="C11" s="49">
        <f>SUM(C2:C10)</f>
        <v>507429.33000000007</v>
      </c>
      <c r="D11" s="50"/>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row>
    <row r="12" spans="1:83" s="57" customFormat="1">
      <c r="A12" s="53"/>
      <c r="B12" s="54"/>
      <c r="C12" s="55"/>
      <c r="D12" s="56"/>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row>
    <row r="13" spans="1:83" s="63" customFormat="1" ht="34">
      <c r="A13" s="58" t="s">
        <v>23</v>
      </c>
      <c r="B13" s="59" t="s">
        <v>211</v>
      </c>
      <c r="C13" s="60">
        <v>30600</v>
      </c>
      <c r="D13" s="61" t="s">
        <v>210</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row>
    <row r="14" spans="1:83" ht="17">
      <c r="A14" s="58" t="s">
        <v>23</v>
      </c>
      <c r="B14" s="59" t="s">
        <v>48</v>
      </c>
      <c r="C14" s="60">
        <v>5000</v>
      </c>
      <c r="D14" s="61"/>
    </row>
    <row r="15" spans="1:83" ht="17">
      <c r="A15" s="58" t="s">
        <v>23</v>
      </c>
      <c r="B15" s="59" t="s">
        <v>212</v>
      </c>
      <c r="C15" s="60">
        <v>7000</v>
      </c>
      <c r="D15" s="61" t="s">
        <v>213</v>
      </c>
    </row>
    <row r="16" spans="1:83" ht="17">
      <c r="A16" s="58" t="s">
        <v>23</v>
      </c>
      <c r="B16" s="59" t="s">
        <v>50</v>
      </c>
      <c r="C16" s="60">
        <v>33100</v>
      </c>
      <c r="D16" s="61" t="s">
        <v>214</v>
      </c>
    </row>
    <row r="17" spans="1:83" ht="17">
      <c r="A17" s="58" t="s">
        <v>23</v>
      </c>
      <c r="B17" s="59" t="s">
        <v>51</v>
      </c>
      <c r="C17" s="60">
        <v>30200</v>
      </c>
      <c r="D17" s="61" t="s">
        <v>214</v>
      </c>
    </row>
    <row r="18" spans="1:83" ht="17">
      <c r="A18" s="58" t="s">
        <v>23</v>
      </c>
      <c r="B18" s="59" t="s">
        <v>52</v>
      </c>
      <c r="C18" s="60">
        <v>19100</v>
      </c>
      <c r="D18" s="61" t="s">
        <v>215</v>
      </c>
    </row>
    <row r="19" spans="1:83" ht="17">
      <c r="A19" s="58" t="s">
        <v>23</v>
      </c>
      <c r="B19" s="59" t="s">
        <v>102</v>
      </c>
      <c r="C19" s="60">
        <v>26950</v>
      </c>
      <c r="D19" s="61" t="s">
        <v>216</v>
      </c>
    </row>
    <row r="20" spans="1:83" ht="17">
      <c r="A20" s="58" t="s">
        <v>23</v>
      </c>
      <c r="B20" s="59" t="s">
        <v>53</v>
      </c>
      <c r="C20" s="60">
        <v>29400</v>
      </c>
      <c r="D20" s="61" t="s">
        <v>221</v>
      </c>
    </row>
    <row r="21" spans="1:83" ht="17">
      <c r="A21" s="58" t="s">
        <v>23</v>
      </c>
      <c r="B21" s="59" t="s">
        <v>149</v>
      </c>
      <c r="C21" s="60">
        <v>1000</v>
      </c>
      <c r="D21" s="61" t="s">
        <v>256</v>
      </c>
    </row>
    <row r="22" spans="1:83" ht="51">
      <c r="A22" s="58" t="s">
        <v>23</v>
      </c>
      <c r="B22" s="59" t="s">
        <v>236</v>
      </c>
      <c r="C22" s="60">
        <v>27900</v>
      </c>
      <c r="D22" s="61" t="s">
        <v>220</v>
      </c>
    </row>
    <row r="23" spans="1:83" ht="17">
      <c r="A23" s="58" t="s">
        <v>23</v>
      </c>
      <c r="B23" s="59" t="s">
        <v>107</v>
      </c>
      <c r="C23" s="60">
        <v>2500</v>
      </c>
      <c r="D23" s="61" t="s">
        <v>217</v>
      </c>
    </row>
    <row r="24" spans="1:83" ht="17">
      <c r="A24" s="58" t="s">
        <v>23</v>
      </c>
      <c r="B24" s="59" t="s">
        <v>219</v>
      </c>
      <c r="C24" s="60">
        <v>16000</v>
      </c>
      <c r="D24" s="61" t="s">
        <v>218</v>
      </c>
    </row>
    <row r="25" spans="1:83" ht="17">
      <c r="A25" s="58" t="s">
        <v>23</v>
      </c>
      <c r="B25" s="58" t="s">
        <v>36</v>
      </c>
      <c r="C25" s="64">
        <f>SUM(C13:C24)</f>
        <v>228750</v>
      </c>
      <c r="D25" s="65"/>
    </row>
    <row r="27" spans="1:83" ht="17">
      <c r="A27" s="69" t="s">
        <v>229</v>
      </c>
      <c r="B27" s="70" t="s">
        <v>201</v>
      </c>
      <c r="C27" s="71">
        <v>2500</v>
      </c>
      <c r="D27" s="72" t="s">
        <v>167</v>
      </c>
    </row>
    <row r="28" spans="1:83" ht="51">
      <c r="A28" s="69" t="s">
        <v>229</v>
      </c>
      <c r="B28" s="70" t="s">
        <v>207</v>
      </c>
      <c r="C28" s="71">
        <v>2500</v>
      </c>
      <c r="D28" s="72" t="s">
        <v>168</v>
      </c>
    </row>
    <row r="29" spans="1:83" ht="34">
      <c r="A29" s="69" t="s">
        <v>229</v>
      </c>
      <c r="B29" s="70" t="s">
        <v>202</v>
      </c>
      <c r="C29" s="71">
        <v>1000</v>
      </c>
      <c r="D29" s="72" t="s">
        <v>169</v>
      </c>
    </row>
    <row r="30" spans="1:83" s="77" customFormat="1" ht="34">
      <c r="A30" s="73" t="s">
        <v>230</v>
      </c>
      <c r="B30" s="74" t="s">
        <v>171</v>
      </c>
      <c r="C30" s="75">
        <v>7000</v>
      </c>
      <c r="D30" s="76" t="s">
        <v>170</v>
      </c>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row>
    <row r="31" spans="1:83" s="77" customFormat="1" ht="51">
      <c r="A31" s="73" t="s">
        <v>230</v>
      </c>
      <c r="B31" s="74" t="s">
        <v>173</v>
      </c>
      <c r="C31" s="75">
        <v>500</v>
      </c>
      <c r="D31" s="76" t="s">
        <v>172</v>
      </c>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row>
    <row r="32" spans="1:83" s="82" customFormat="1" ht="34">
      <c r="A32" s="78" t="s">
        <v>231</v>
      </c>
      <c r="B32" s="79" t="s">
        <v>174</v>
      </c>
      <c r="C32" s="80">
        <v>6000</v>
      </c>
      <c r="D32" s="81" t="s">
        <v>175</v>
      </c>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row>
    <row r="33" spans="1:83" s="82" customFormat="1" ht="34">
      <c r="A33" s="78" t="s">
        <v>231</v>
      </c>
      <c r="B33" s="79" t="s">
        <v>203</v>
      </c>
      <c r="C33" s="80">
        <v>1000</v>
      </c>
      <c r="D33" s="81" t="s">
        <v>108</v>
      </c>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row>
    <row r="34" spans="1:83" s="82" customFormat="1" ht="34">
      <c r="A34" s="78" t="s">
        <v>231</v>
      </c>
      <c r="B34" s="79" t="s">
        <v>204</v>
      </c>
      <c r="C34" s="80">
        <v>500</v>
      </c>
      <c r="D34" s="81" t="s">
        <v>176</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row>
    <row r="35" spans="1:83" s="82" customFormat="1" ht="17">
      <c r="A35" s="78" t="s">
        <v>231</v>
      </c>
      <c r="B35" s="79" t="s">
        <v>177</v>
      </c>
      <c r="C35" s="80">
        <v>500</v>
      </c>
      <c r="D35" s="81" t="s">
        <v>178</v>
      </c>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row>
    <row r="36" spans="1:83" s="82" customFormat="1" ht="34">
      <c r="A36" s="78" t="s">
        <v>231</v>
      </c>
      <c r="B36" s="79" t="s">
        <v>179</v>
      </c>
      <c r="C36" s="80">
        <v>2000</v>
      </c>
      <c r="D36" s="81" t="s">
        <v>180</v>
      </c>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row>
    <row r="37" spans="1:83" s="82" customFormat="1" ht="68">
      <c r="A37" s="78" t="s">
        <v>231</v>
      </c>
      <c r="B37" s="257" t="s">
        <v>181</v>
      </c>
      <c r="C37" s="80">
        <v>8200</v>
      </c>
      <c r="D37" s="81" t="s">
        <v>258</v>
      </c>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row>
    <row r="38" spans="1:83" s="77" customFormat="1" ht="51">
      <c r="A38" s="73" t="s">
        <v>232</v>
      </c>
      <c r="B38" s="74" t="s">
        <v>182</v>
      </c>
      <c r="C38" s="75">
        <v>500</v>
      </c>
      <c r="D38" s="76" t="s">
        <v>183</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row>
    <row r="39" spans="1:83" s="77" customFormat="1" ht="51">
      <c r="A39" s="73" t="s">
        <v>232</v>
      </c>
      <c r="B39" s="74" t="s">
        <v>184</v>
      </c>
      <c r="C39" s="75">
        <v>500</v>
      </c>
      <c r="D39" s="76" t="s">
        <v>185</v>
      </c>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row>
    <row r="40" spans="1:83" s="77" customFormat="1" ht="68">
      <c r="A40" s="73" t="s">
        <v>232</v>
      </c>
      <c r="B40" s="74" t="s">
        <v>186</v>
      </c>
      <c r="C40" s="75">
        <v>250</v>
      </c>
      <c r="D40" s="76" t="s">
        <v>187</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row>
    <row r="41" spans="1:83" s="77" customFormat="1" ht="51">
      <c r="A41" s="73" t="s">
        <v>233</v>
      </c>
      <c r="B41" s="74" t="s">
        <v>188</v>
      </c>
      <c r="C41" s="75">
        <v>250</v>
      </c>
      <c r="D41" s="76" t="s">
        <v>189</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row>
    <row r="42" spans="1:83" s="77" customFormat="1" ht="51">
      <c r="A42" s="73" t="s">
        <v>233</v>
      </c>
      <c r="B42" s="74" t="s">
        <v>190</v>
      </c>
      <c r="C42" s="75">
        <v>250</v>
      </c>
      <c r="D42" s="76" t="s">
        <v>193</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row>
    <row r="43" spans="1:83" s="77" customFormat="1" ht="51">
      <c r="A43" s="73" t="s">
        <v>233</v>
      </c>
      <c r="B43" s="74" t="s">
        <v>191</v>
      </c>
      <c r="C43" s="75">
        <v>500</v>
      </c>
      <c r="D43" s="76" t="s">
        <v>192</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row>
    <row r="44" spans="1:83" s="77" customFormat="1" ht="51">
      <c r="A44" s="73" t="s">
        <v>234</v>
      </c>
      <c r="B44" s="74" t="s">
        <v>194</v>
      </c>
      <c r="C44" s="75">
        <v>1000</v>
      </c>
      <c r="D44" s="76" t="s">
        <v>195</v>
      </c>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row>
    <row r="45" spans="1:83" s="77" customFormat="1" ht="34">
      <c r="A45" s="73" t="s">
        <v>234</v>
      </c>
      <c r="B45" s="74" t="s">
        <v>196</v>
      </c>
      <c r="C45" s="75">
        <v>500</v>
      </c>
      <c r="D45" s="76" t="s">
        <v>222</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row>
    <row r="46" spans="1:83" s="87" customFormat="1" ht="34">
      <c r="A46" s="83" t="s">
        <v>235</v>
      </c>
      <c r="B46" s="84" t="s">
        <v>103</v>
      </c>
      <c r="C46" s="85">
        <v>1500</v>
      </c>
      <c r="D46" s="86" t="s">
        <v>104</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row>
    <row r="47" spans="1:83" s="87" customFormat="1" ht="34">
      <c r="A47" s="83" t="s">
        <v>235</v>
      </c>
      <c r="B47" s="84" t="s">
        <v>105</v>
      </c>
      <c r="C47" s="85">
        <v>1500</v>
      </c>
      <c r="D47" s="86" t="s">
        <v>106</v>
      </c>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row>
    <row r="48" spans="1:83" ht="68">
      <c r="A48" s="88" t="s">
        <v>37</v>
      </c>
      <c r="B48" s="88" t="s">
        <v>72</v>
      </c>
      <c r="C48" s="89">
        <f>SUM(C27:C47)</f>
        <v>38450</v>
      </c>
      <c r="D48" s="90" t="s">
        <v>253</v>
      </c>
    </row>
    <row r="50" spans="1:83" s="57" customFormat="1" ht="51">
      <c r="A50" s="91" t="s">
        <v>73</v>
      </c>
      <c r="B50" s="92" t="s">
        <v>150</v>
      </c>
      <c r="C50" s="93">
        <v>3000</v>
      </c>
      <c r="D50" s="92" t="s">
        <v>151</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row>
    <row r="51" spans="1:83" s="57" customFormat="1" ht="34">
      <c r="A51" s="91" t="s">
        <v>73</v>
      </c>
      <c r="B51" s="92" t="s">
        <v>154</v>
      </c>
      <c r="C51" s="93">
        <v>1500</v>
      </c>
      <c r="D51" s="92" t="s">
        <v>156</v>
      </c>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row>
    <row r="52" spans="1:83" s="57" customFormat="1" ht="34">
      <c r="A52" s="91" t="s">
        <v>73</v>
      </c>
      <c r="B52" s="92" t="s">
        <v>153</v>
      </c>
      <c r="C52" s="93">
        <v>1200</v>
      </c>
      <c r="D52" s="92" t="s">
        <v>155</v>
      </c>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row>
    <row r="53" spans="1:83" s="57" customFormat="1" ht="51">
      <c r="A53" s="91" t="s">
        <v>73</v>
      </c>
      <c r="B53" s="92" t="s">
        <v>152</v>
      </c>
      <c r="C53" s="93">
        <v>6000</v>
      </c>
      <c r="D53" s="92" t="s">
        <v>109</v>
      </c>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row>
    <row r="54" spans="1:83" s="57" customFormat="1" ht="51">
      <c r="A54" s="91" t="s">
        <v>73</v>
      </c>
      <c r="B54" s="92" t="s">
        <v>110</v>
      </c>
      <c r="C54" s="93">
        <v>1500</v>
      </c>
      <c r="D54" s="92" t="s">
        <v>111</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row>
    <row r="55" spans="1:83" s="57" customFormat="1" ht="34">
      <c r="A55" s="91" t="s">
        <v>73</v>
      </c>
      <c r="B55" s="92" t="s">
        <v>54</v>
      </c>
      <c r="C55" s="93">
        <v>2200</v>
      </c>
      <c r="D55" s="92" t="s">
        <v>123</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row>
    <row r="56" spans="1:83" s="97" customFormat="1" ht="17">
      <c r="A56" s="94" t="s">
        <v>73</v>
      </c>
      <c r="B56" s="94" t="s">
        <v>36</v>
      </c>
      <c r="C56" s="95">
        <f>SUM(C50:C55)</f>
        <v>15400</v>
      </c>
      <c r="D56" s="96"/>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row>
    <row r="57" spans="1:83">
      <c r="A57" s="98"/>
      <c r="B57" s="99"/>
      <c r="C57" s="100"/>
      <c r="D57" s="56"/>
    </row>
    <row r="58" spans="1:83" s="106" customFormat="1" ht="34">
      <c r="A58" s="101" t="s">
        <v>113</v>
      </c>
      <c r="B58" s="102" t="s">
        <v>124</v>
      </c>
      <c r="C58" s="103">
        <v>750</v>
      </c>
      <c r="D58" s="104" t="s">
        <v>115</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row>
    <row r="59" spans="1:83" s="111" customFormat="1" ht="68">
      <c r="A59" s="107" t="s">
        <v>112</v>
      </c>
      <c r="B59" s="108" t="s">
        <v>114</v>
      </c>
      <c r="C59" s="109">
        <v>2250</v>
      </c>
      <c r="D59" s="110" t="s">
        <v>257</v>
      </c>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row>
    <row r="60" spans="1:83" s="111" customFormat="1" ht="17">
      <c r="A60" s="107" t="s">
        <v>113</v>
      </c>
      <c r="B60" s="108" t="s">
        <v>71</v>
      </c>
      <c r="C60" s="109">
        <v>1000</v>
      </c>
      <c r="D60" s="112"/>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row>
    <row r="61" spans="1:83" s="115" customFormat="1" ht="17">
      <c r="A61" s="113" t="s">
        <v>112</v>
      </c>
      <c r="B61" s="254" t="s">
        <v>242</v>
      </c>
      <c r="C61" s="114">
        <v>8000</v>
      </c>
      <c r="D61" s="255" t="s">
        <v>243</v>
      </c>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row>
    <row r="62" spans="1:83" s="111" customFormat="1" ht="17">
      <c r="A62" s="107" t="s">
        <v>113</v>
      </c>
      <c r="B62" s="107" t="s">
        <v>36</v>
      </c>
      <c r="C62" s="116">
        <f>SUM(C58:C61)</f>
        <v>12000</v>
      </c>
      <c r="D62" s="117"/>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row>
    <row r="64" spans="1:83" s="122" customFormat="1" ht="17">
      <c r="A64" s="118" t="s">
        <v>125</v>
      </c>
      <c r="B64" s="119" t="s">
        <v>127</v>
      </c>
      <c r="C64" s="120">
        <v>1500</v>
      </c>
      <c r="D64" s="121" t="s">
        <v>126</v>
      </c>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row>
    <row r="65" spans="1:83" s="122" customFormat="1" ht="17">
      <c r="A65" s="118" t="s">
        <v>125</v>
      </c>
      <c r="B65" s="119" t="s">
        <v>135</v>
      </c>
      <c r="C65" s="120">
        <v>500</v>
      </c>
      <c r="D65" s="121" t="s">
        <v>145</v>
      </c>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row>
    <row r="66" spans="1:83" s="122" customFormat="1" ht="17">
      <c r="A66" s="118" t="s">
        <v>125</v>
      </c>
      <c r="B66" s="119" t="s">
        <v>131</v>
      </c>
      <c r="C66" s="120">
        <v>3000</v>
      </c>
      <c r="D66" s="121" t="s">
        <v>128</v>
      </c>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row>
    <row r="67" spans="1:83" s="122" customFormat="1" ht="17">
      <c r="A67" s="118" t="s">
        <v>125</v>
      </c>
      <c r="B67" s="119" t="s">
        <v>122</v>
      </c>
      <c r="C67" s="120">
        <v>4500</v>
      </c>
      <c r="D67" s="121" t="s">
        <v>137</v>
      </c>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row>
    <row r="68" spans="1:83" s="122" customFormat="1" ht="17">
      <c r="A68" s="118" t="s">
        <v>125</v>
      </c>
      <c r="B68" s="119" t="s">
        <v>55</v>
      </c>
      <c r="C68" s="120">
        <v>500</v>
      </c>
      <c r="D68" s="121"/>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row>
    <row r="69" spans="1:83" s="127" customFormat="1" ht="17">
      <c r="A69" s="123" t="s">
        <v>125</v>
      </c>
      <c r="B69" s="124" t="s">
        <v>136</v>
      </c>
      <c r="C69" s="125">
        <v>1700</v>
      </c>
      <c r="D69" s="126" t="s">
        <v>138</v>
      </c>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row>
    <row r="70" spans="1:83" s="127" customFormat="1" ht="17">
      <c r="A70" s="123" t="s">
        <v>125</v>
      </c>
      <c r="B70" s="124" t="s">
        <v>132</v>
      </c>
      <c r="C70" s="125">
        <v>300</v>
      </c>
      <c r="D70" s="126"/>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row>
    <row r="71" spans="1:83" s="127" customFormat="1" ht="17">
      <c r="A71" s="123" t="s">
        <v>125</v>
      </c>
      <c r="B71" s="124" t="s">
        <v>133</v>
      </c>
      <c r="C71" s="125">
        <v>1800</v>
      </c>
      <c r="D71" s="126" t="s">
        <v>139</v>
      </c>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row>
    <row r="72" spans="1:83" s="132" customFormat="1" ht="17">
      <c r="A72" s="128" t="s">
        <v>125</v>
      </c>
      <c r="B72" s="129" t="s">
        <v>134</v>
      </c>
      <c r="C72" s="130">
        <v>450</v>
      </c>
      <c r="D72" s="131"/>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row>
    <row r="73" spans="1:83" s="132" customFormat="1" ht="17">
      <c r="A73" s="128" t="s">
        <v>125</v>
      </c>
      <c r="B73" s="129" t="s">
        <v>140</v>
      </c>
      <c r="C73" s="130">
        <v>750</v>
      </c>
      <c r="D73" s="131" t="s">
        <v>141</v>
      </c>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row>
    <row r="74" spans="1:83" s="132" customFormat="1" ht="17">
      <c r="A74" s="128" t="s">
        <v>125</v>
      </c>
      <c r="B74" s="129" t="s">
        <v>142</v>
      </c>
      <c r="C74" s="130">
        <v>800</v>
      </c>
      <c r="D74" s="131" t="s">
        <v>143</v>
      </c>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row>
    <row r="75" spans="1:83" s="132" customFormat="1" ht="17">
      <c r="A75" s="128" t="s">
        <v>125</v>
      </c>
      <c r="B75" s="129" t="s">
        <v>120</v>
      </c>
      <c r="C75" s="130">
        <v>1750</v>
      </c>
      <c r="D75" s="131"/>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row>
    <row r="76" spans="1:83" s="127" customFormat="1" ht="34">
      <c r="A76" s="123" t="s">
        <v>125</v>
      </c>
      <c r="B76" s="124" t="s">
        <v>121</v>
      </c>
      <c r="C76" s="125">
        <v>750</v>
      </c>
      <c r="D76" s="126" t="s">
        <v>249</v>
      </c>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row>
    <row r="77" spans="1:83" s="122" customFormat="1" ht="17">
      <c r="A77" s="118" t="s">
        <v>144</v>
      </c>
      <c r="B77" s="118" t="s">
        <v>36</v>
      </c>
      <c r="C77" s="133">
        <f>SUM(C64:C76)</f>
        <v>18300</v>
      </c>
      <c r="D77" s="1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row>
    <row r="78" spans="1:83" s="136" customFormat="1">
      <c r="A78" s="66"/>
      <c r="B78" s="67"/>
      <c r="C78" s="68"/>
      <c r="D78" s="67"/>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row>
    <row r="79" spans="1:83" s="142" customFormat="1" ht="34">
      <c r="A79" s="137" t="s">
        <v>29</v>
      </c>
      <c r="B79" s="138" t="s">
        <v>116</v>
      </c>
      <c r="C79" s="139">
        <v>1250</v>
      </c>
      <c r="D79" s="140" t="s">
        <v>208</v>
      </c>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c r="BO79" s="141"/>
      <c r="BP79" s="141"/>
      <c r="BQ79" s="141"/>
      <c r="BR79" s="141"/>
      <c r="BS79" s="141"/>
      <c r="BT79" s="141"/>
      <c r="BU79" s="141"/>
      <c r="BV79" s="141"/>
      <c r="BW79" s="141"/>
      <c r="BX79" s="141"/>
      <c r="BY79" s="141"/>
      <c r="BZ79" s="141"/>
      <c r="CA79" s="141"/>
      <c r="CB79" s="141"/>
      <c r="CC79" s="141"/>
      <c r="CD79" s="141"/>
      <c r="CE79" s="141"/>
    </row>
    <row r="80" spans="1:83" s="147" customFormat="1" ht="17">
      <c r="A80" s="143" t="s">
        <v>29</v>
      </c>
      <c r="B80" s="144" t="s">
        <v>205</v>
      </c>
      <c r="C80" s="145">
        <v>1500</v>
      </c>
      <c r="D80" s="146"/>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5"/>
      <c r="BF80" s="135"/>
      <c r="BG80" s="135"/>
      <c r="BH80" s="135"/>
      <c r="BI80" s="135"/>
      <c r="BJ80" s="135"/>
      <c r="BK80" s="135"/>
      <c r="BL80" s="135"/>
      <c r="BM80" s="135"/>
      <c r="BN80" s="135"/>
      <c r="BO80" s="135"/>
      <c r="BP80" s="135"/>
      <c r="BQ80" s="135"/>
      <c r="BR80" s="135"/>
      <c r="BS80" s="135"/>
      <c r="BT80" s="135"/>
      <c r="BU80" s="135"/>
      <c r="BV80" s="135"/>
      <c r="BW80" s="135"/>
      <c r="BX80" s="135"/>
      <c r="BY80" s="135"/>
      <c r="BZ80" s="135"/>
      <c r="CA80" s="135"/>
      <c r="CB80" s="135"/>
      <c r="CC80" s="135"/>
      <c r="CD80" s="135"/>
      <c r="CE80" s="135"/>
    </row>
    <row r="81" spans="1:83" s="138" customFormat="1" ht="17">
      <c r="A81" s="137" t="s">
        <v>29</v>
      </c>
      <c r="B81" s="138" t="s">
        <v>157</v>
      </c>
      <c r="C81" s="139">
        <v>1000</v>
      </c>
      <c r="D81" s="140" t="s">
        <v>158</v>
      </c>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row>
    <row r="82" spans="1:83" s="147" customFormat="1" ht="17">
      <c r="A82" s="143" t="s">
        <v>29</v>
      </c>
      <c r="B82" s="144" t="s">
        <v>117</v>
      </c>
      <c r="C82" s="145">
        <v>500</v>
      </c>
      <c r="D82" s="149" t="s">
        <v>146</v>
      </c>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row>
    <row r="83" spans="1:83" s="115" customFormat="1" ht="17">
      <c r="A83" s="143" t="s">
        <v>29</v>
      </c>
      <c r="B83" s="144" t="s">
        <v>148</v>
      </c>
      <c r="C83" s="150">
        <v>500</v>
      </c>
      <c r="D83" s="151"/>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row>
    <row r="84" spans="1:83" s="115" customFormat="1" ht="17">
      <c r="A84" s="143" t="s">
        <v>29</v>
      </c>
      <c r="B84" s="144" t="s">
        <v>56</v>
      </c>
      <c r="C84" s="150">
        <v>600</v>
      </c>
      <c r="D84" s="149"/>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row>
    <row r="85" spans="1:83" s="115" customFormat="1" ht="17">
      <c r="A85" s="143" t="s">
        <v>29</v>
      </c>
      <c r="B85" s="143" t="s">
        <v>36</v>
      </c>
      <c r="C85" s="152">
        <f>SUM(C79:C84)</f>
        <v>5350</v>
      </c>
      <c r="D85" s="153"/>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row>
    <row r="86" spans="1:83" s="34" customFormat="1">
      <c r="A86" s="51"/>
      <c r="B86" s="51"/>
      <c r="C86" s="154"/>
      <c r="D86" s="155"/>
    </row>
    <row r="87" spans="1:83" s="127" customFormat="1" ht="34">
      <c r="A87" s="156" t="s">
        <v>30</v>
      </c>
      <c r="B87" s="157" t="s">
        <v>118</v>
      </c>
      <c r="C87" s="158">
        <v>5500</v>
      </c>
      <c r="D87" s="126" t="s">
        <v>209</v>
      </c>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row>
    <row r="88" spans="1:83" s="127" customFormat="1" ht="34">
      <c r="A88" s="156" t="s">
        <v>30</v>
      </c>
      <c r="B88" s="157" t="s">
        <v>246</v>
      </c>
      <c r="C88" s="158">
        <v>750</v>
      </c>
      <c r="D88" s="126" t="s">
        <v>248</v>
      </c>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row>
    <row r="89" spans="1:83" s="127" customFormat="1" ht="34">
      <c r="A89" s="156" t="s">
        <v>244</v>
      </c>
      <c r="B89" s="157" t="s">
        <v>245</v>
      </c>
      <c r="C89" s="158">
        <v>1500</v>
      </c>
      <c r="D89" s="126" t="s">
        <v>247</v>
      </c>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row>
    <row r="90" spans="1:83" s="127" customFormat="1" ht="17">
      <c r="A90" s="156" t="s">
        <v>30</v>
      </c>
      <c r="B90" s="157" t="s">
        <v>147</v>
      </c>
      <c r="C90" s="158">
        <v>1000</v>
      </c>
      <c r="D90" s="126" t="s">
        <v>254</v>
      </c>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row>
    <row r="91" spans="1:83" s="127" customFormat="1" ht="17">
      <c r="A91" s="156" t="s">
        <v>30</v>
      </c>
      <c r="B91" s="157" t="s">
        <v>129</v>
      </c>
      <c r="C91" s="158">
        <v>500</v>
      </c>
      <c r="D91" s="126" t="s">
        <v>130</v>
      </c>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row>
    <row r="92" spans="1:83" s="163" customFormat="1" ht="17">
      <c r="A92" s="159" t="s">
        <v>30</v>
      </c>
      <c r="B92" s="160" t="s">
        <v>66</v>
      </c>
      <c r="C92" s="161">
        <v>500</v>
      </c>
      <c r="D92" s="162" t="s">
        <v>223</v>
      </c>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row>
    <row r="93" spans="1:83" s="165" customFormat="1" ht="34">
      <c r="A93" s="156" t="s">
        <v>30</v>
      </c>
      <c r="B93" s="157" t="s">
        <v>60</v>
      </c>
      <c r="C93" s="158">
        <v>1500</v>
      </c>
      <c r="D93" s="126" t="s">
        <v>255</v>
      </c>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4"/>
      <c r="BR93" s="164"/>
      <c r="BS93" s="164"/>
      <c r="BT93" s="164"/>
      <c r="BU93" s="164"/>
      <c r="BV93" s="164"/>
      <c r="BW93" s="164"/>
      <c r="BX93" s="164"/>
      <c r="BY93" s="164"/>
      <c r="BZ93" s="164"/>
      <c r="CA93" s="164"/>
      <c r="CB93" s="164"/>
      <c r="CC93" s="164"/>
      <c r="CD93" s="164"/>
      <c r="CE93" s="164"/>
    </row>
    <row r="94" spans="1:83" s="169" customFormat="1" ht="17">
      <c r="A94" s="156" t="s">
        <v>30</v>
      </c>
      <c r="B94" s="156" t="s">
        <v>36</v>
      </c>
      <c r="C94" s="166">
        <f>SUM(C87:C93)</f>
        <v>11250</v>
      </c>
      <c r="D94" s="167"/>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168"/>
      <c r="BR94" s="168"/>
      <c r="BS94" s="168"/>
      <c r="BT94" s="168"/>
      <c r="BU94" s="168"/>
      <c r="BV94" s="168"/>
      <c r="BW94" s="168"/>
      <c r="BX94" s="168"/>
      <c r="BY94" s="168"/>
      <c r="BZ94" s="168"/>
      <c r="CA94" s="168"/>
      <c r="CB94" s="168"/>
      <c r="CC94" s="168"/>
      <c r="CD94" s="168"/>
      <c r="CE94" s="168"/>
    </row>
    <row r="95" spans="1:83" s="172" customFormat="1">
      <c r="A95" s="53"/>
      <c r="B95" s="54"/>
      <c r="C95" s="170"/>
      <c r="D95" s="171"/>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168"/>
      <c r="BR95" s="168"/>
      <c r="BS95" s="168"/>
      <c r="BT95" s="168"/>
      <c r="BU95" s="168"/>
      <c r="BV95" s="168"/>
      <c r="BW95" s="168"/>
      <c r="BX95" s="168"/>
      <c r="BY95" s="168"/>
      <c r="BZ95" s="168"/>
      <c r="CA95" s="168"/>
      <c r="CB95" s="168"/>
      <c r="CC95" s="168"/>
      <c r="CD95" s="168"/>
      <c r="CE95" s="168"/>
    </row>
    <row r="96" spans="1:83" s="172" customFormat="1" ht="17">
      <c r="A96" s="91" t="s">
        <v>224</v>
      </c>
      <c r="B96" s="92" t="s">
        <v>47</v>
      </c>
      <c r="C96" s="173">
        <v>3500</v>
      </c>
      <c r="D96" s="174"/>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168"/>
      <c r="BR96" s="168"/>
      <c r="BS96" s="168"/>
      <c r="BT96" s="168"/>
      <c r="BU96" s="168"/>
      <c r="BV96" s="168"/>
      <c r="BW96" s="168"/>
      <c r="BX96" s="168"/>
      <c r="BY96" s="168"/>
      <c r="BZ96" s="168"/>
      <c r="CA96" s="168"/>
      <c r="CB96" s="168"/>
      <c r="CC96" s="168"/>
      <c r="CD96" s="168"/>
      <c r="CE96" s="168"/>
    </row>
    <row r="97" spans="1:83" s="172" customFormat="1" ht="17">
      <c r="A97" s="91" t="s">
        <v>224</v>
      </c>
      <c r="B97" s="92" t="s">
        <v>49</v>
      </c>
      <c r="C97" s="173">
        <v>3000</v>
      </c>
      <c r="D97" s="174"/>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168"/>
      <c r="BR97" s="168"/>
      <c r="BS97" s="168"/>
      <c r="BT97" s="168"/>
      <c r="BU97" s="168"/>
      <c r="BV97" s="168"/>
      <c r="BW97" s="168"/>
      <c r="BX97" s="168"/>
      <c r="BY97" s="168"/>
      <c r="BZ97" s="168"/>
      <c r="CA97" s="168"/>
      <c r="CB97" s="168"/>
      <c r="CC97" s="168"/>
      <c r="CD97" s="168"/>
      <c r="CE97" s="168"/>
    </row>
    <row r="98" spans="1:83" s="172" customFormat="1" ht="51">
      <c r="A98" s="91" t="s">
        <v>225</v>
      </c>
      <c r="B98" s="92" t="s">
        <v>227</v>
      </c>
      <c r="C98" s="173">
        <v>8200</v>
      </c>
      <c r="D98" s="174" t="s">
        <v>226</v>
      </c>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168"/>
      <c r="BR98" s="168"/>
      <c r="BS98" s="168"/>
      <c r="BT98" s="168"/>
      <c r="BU98" s="168"/>
      <c r="BV98" s="168"/>
      <c r="BW98" s="168"/>
      <c r="BX98" s="168"/>
      <c r="BY98" s="168"/>
      <c r="BZ98" s="168"/>
      <c r="CA98" s="168"/>
      <c r="CB98" s="168"/>
      <c r="CC98" s="168"/>
      <c r="CD98" s="168"/>
      <c r="CE98" s="168"/>
    </row>
    <row r="99" spans="1:83" s="172" customFormat="1" ht="34">
      <c r="A99" s="91" t="s">
        <v>224</v>
      </c>
      <c r="B99" s="92" t="s">
        <v>163</v>
      </c>
      <c r="C99" s="173">
        <v>5000</v>
      </c>
      <c r="D99" s="256" t="s">
        <v>250</v>
      </c>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8"/>
      <c r="BT99" s="168"/>
      <c r="BU99" s="168"/>
      <c r="BV99" s="168"/>
      <c r="BW99" s="168"/>
      <c r="BX99" s="168"/>
      <c r="BY99" s="168"/>
      <c r="BZ99" s="168"/>
      <c r="CA99" s="168"/>
      <c r="CB99" s="168"/>
      <c r="CC99" s="168"/>
      <c r="CD99" s="168"/>
      <c r="CE99" s="168"/>
    </row>
    <row r="100" spans="1:83" s="172" customFormat="1" ht="17">
      <c r="A100" s="91" t="s">
        <v>224</v>
      </c>
      <c r="B100" s="91" t="s">
        <v>36</v>
      </c>
      <c r="C100" s="176">
        <f>SUM(C96:C99)</f>
        <v>19700</v>
      </c>
      <c r="D100" s="175"/>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8"/>
      <c r="BT100" s="168"/>
      <c r="BU100" s="168"/>
      <c r="BV100" s="168"/>
      <c r="BW100" s="168"/>
      <c r="BX100" s="168"/>
      <c r="BY100" s="168"/>
      <c r="BZ100" s="168"/>
      <c r="CA100" s="168"/>
      <c r="CB100" s="168"/>
      <c r="CC100" s="168"/>
      <c r="CD100" s="168"/>
      <c r="CE100" s="168"/>
    </row>
    <row r="101" spans="1:83" s="172" customFormat="1">
      <c r="A101" s="53"/>
      <c r="B101" s="54"/>
      <c r="C101" s="170"/>
      <c r="D101" s="171"/>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8"/>
      <c r="BR101" s="168"/>
      <c r="BS101" s="168"/>
      <c r="BT101" s="168"/>
      <c r="BU101" s="168"/>
      <c r="BV101" s="168"/>
      <c r="BW101" s="168"/>
      <c r="BX101" s="168"/>
      <c r="BY101" s="168"/>
      <c r="BZ101" s="168"/>
      <c r="CA101" s="168"/>
      <c r="CB101" s="168"/>
      <c r="CC101" s="168"/>
      <c r="CD101" s="168"/>
      <c r="CE101" s="168"/>
    </row>
    <row r="102" spans="1:83" s="244" customFormat="1" ht="34">
      <c r="A102" s="240" t="s">
        <v>31</v>
      </c>
      <c r="B102" s="251" t="s">
        <v>238</v>
      </c>
      <c r="C102" s="242">
        <v>2250</v>
      </c>
      <c r="D102" s="243" t="s">
        <v>239</v>
      </c>
    </row>
    <row r="103" spans="1:83" s="244" customFormat="1" ht="34">
      <c r="A103" s="240" t="s">
        <v>31</v>
      </c>
      <c r="B103" s="253" t="s">
        <v>159</v>
      </c>
      <c r="C103" s="242">
        <v>9500</v>
      </c>
      <c r="D103" s="243" t="s">
        <v>251</v>
      </c>
    </row>
    <row r="104" spans="1:83" s="244" customFormat="1" ht="34">
      <c r="A104" s="240" t="s">
        <v>31</v>
      </c>
      <c r="B104" s="241" t="s">
        <v>160</v>
      </c>
      <c r="C104" s="242">
        <v>4000</v>
      </c>
      <c r="D104" s="246" t="s">
        <v>240</v>
      </c>
    </row>
    <row r="105" spans="1:83" s="244" customFormat="1" ht="17">
      <c r="A105" s="240" t="s">
        <v>31</v>
      </c>
      <c r="B105" s="241" t="s">
        <v>161</v>
      </c>
      <c r="C105" s="242">
        <v>1500</v>
      </c>
      <c r="D105" s="245" t="s">
        <v>119</v>
      </c>
    </row>
    <row r="106" spans="1:83" s="244" customFormat="1" ht="17">
      <c r="A106" s="240" t="s">
        <v>31</v>
      </c>
      <c r="B106" s="251" t="s">
        <v>241</v>
      </c>
      <c r="C106" s="242">
        <v>1000</v>
      </c>
      <c r="D106" s="246" t="s">
        <v>228</v>
      </c>
    </row>
    <row r="107" spans="1:83" s="248" customFormat="1" ht="17">
      <c r="A107" s="240" t="s">
        <v>31</v>
      </c>
      <c r="B107" s="241" t="s">
        <v>57</v>
      </c>
      <c r="C107" s="242">
        <v>1500</v>
      </c>
      <c r="D107" s="247" t="s">
        <v>162</v>
      </c>
    </row>
    <row r="108" spans="1:83" s="248" customFormat="1" ht="17">
      <c r="A108" s="240" t="s">
        <v>31</v>
      </c>
      <c r="B108" s="240" t="s">
        <v>36</v>
      </c>
      <c r="C108" s="249">
        <f>SUM(C102:C107)</f>
        <v>19750</v>
      </c>
      <c r="D108" s="250"/>
    </row>
    <row r="109" spans="1:83" s="34" customFormat="1">
      <c r="A109" s="164"/>
      <c r="B109" s="177"/>
      <c r="C109" s="178"/>
      <c r="D109" s="179"/>
    </row>
    <row r="110" spans="1:83" s="35" customFormat="1" ht="17">
      <c r="A110" s="180" t="s">
        <v>206</v>
      </c>
      <c r="B110" s="180" t="s">
        <v>36</v>
      </c>
      <c r="C110" s="181">
        <f>SUM(C11, C25, C48, C56, C62, C77, C85, C94, C100, C108)</f>
        <v>876379.33000000007</v>
      </c>
      <c r="D110" s="182"/>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row>
    <row r="111" spans="1:83" s="34" customFormat="1">
      <c r="A111" s="51"/>
      <c r="B111" s="51"/>
      <c r="C111" s="183"/>
      <c r="D111" s="179"/>
    </row>
    <row r="112" spans="1:83" s="35" customFormat="1" ht="136">
      <c r="A112" s="30" t="s">
        <v>93</v>
      </c>
      <c r="B112" s="31" t="s">
        <v>93</v>
      </c>
      <c r="C112" s="32">
        <v>6000</v>
      </c>
      <c r="D112" s="33" t="s">
        <v>252</v>
      </c>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row>
    <row r="113" spans="1:83" s="34" customFormat="1">
      <c r="A113" s="164"/>
      <c r="B113" s="177"/>
      <c r="C113" s="178"/>
      <c r="D113" s="184"/>
    </row>
    <row r="114" spans="1:83" s="34" customFormat="1" ht="17">
      <c r="A114" s="185" t="s">
        <v>61</v>
      </c>
      <c r="B114" s="186" t="s">
        <v>91</v>
      </c>
      <c r="C114" s="187">
        <f>SUM(C110, C112)</f>
        <v>882379.33000000007</v>
      </c>
      <c r="D114" s="188"/>
    </row>
    <row r="115" spans="1:83">
      <c r="C115" s="189"/>
      <c r="D115" s="190"/>
    </row>
    <row r="116" spans="1:83" s="192" customFormat="1" ht="21">
      <c r="A116" s="261" t="s">
        <v>77</v>
      </c>
      <c r="B116" s="261"/>
      <c r="C116" s="261"/>
      <c r="D116" s="26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1"/>
      <c r="BM116" s="191"/>
      <c r="BN116" s="191"/>
      <c r="BO116" s="191"/>
      <c r="BP116" s="191"/>
      <c r="BQ116" s="191"/>
      <c r="BR116" s="191"/>
      <c r="BS116" s="191"/>
      <c r="BT116" s="191"/>
      <c r="BU116" s="191"/>
      <c r="BV116" s="191"/>
      <c r="BW116" s="191"/>
      <c r="BX116" s="191"/>
      <c r="BY116" s="191"/>
      <c r="BZ116" s="191"/>
      <c r="CA116" s="191"/>
      <c r="CB116" s="191"/>
      <c r="CC116" s="191"/>
      <c r="CD116" s="191"/>
      <c r="CE116" s="191"/>
    </row>
    <row r="117" spans="1:83">
      <c r="C117" s="189"/>
      <c r="D117" s="190"/>
    </row>
    <row r="118" spans="1:83" s="196" customFormat="1" ht="17">
      <c r="A118" s="193" t="s">
        <v>79</v>
      </c>
      <c r="B118" s="194" t="s">
        <v>80</v>
      </c>
      <c r="C118" s="260" t="s">
        <v>197</v>
      </c>
      <c r="D118" s="195" t="s">
        <v>62</v>
      </c>
    </row>
    <row r="119" spans="1:83" ht="17">
      <c r="A119" s="197"/>
      <c r="B119" s="198" t="s">
        <v>67</v>
      </c>
      <c r="C119" s="199">
        <v>0</v>
      </c>
      <c r="D119" s="110" t="s">
        <v>198</v>
      </c>
    </row>
    <row r="120" spans="1:83" s="185" customFormat="1" ht="34">
      <c r="A120" s="197"/>
      <c r="B120" s="198" t="s">
        <v>63</v>
      </c>
      <c r="C120" s="199">
        <v>-20000</v>
      </c>
      <c r="D120" s="110"/>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row>
    <row r="121" spans="1:83" s="204" customFormat="1" ht="17">
      <c r="A121" s="200" t="s">
        <v>78</v>
      </c>
      <c r="B121" s="201" t="s">
        <v>81</v>
      </c>
      <c r="C121" s="202">
        <f>SUM(C119:C120)</f>
        <v>-20000</v>
      </c>
      <c r="D121" s="203"/>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row>
    <row r="122" spans="1:83">
      <c r="A122" s="197"/>
      <c r="B122" s="198"/>
      <c r="C122" s="199"/>
      <c r="D122" s="110"/>
    </row>
    <row r="123" spans="1:83" s="204" customFormat="1" ht="34">
      <c r="A123" s="200" t="s">
        <v>78</v>
      </c>
      <c r="B123" s="201" t="s">
        <v>64</v>
      </c>
      <c r="C123" s="202">
        <v>0</v>
      </c>
      <c r="D123" s="205" t="s">
        <v>76</v>
      </c>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row>
    <row r="124" spans="1:83" s="66" customFormat="1">
      <c r="A124" s="197"/>
      <c r="B124" s="198"/>
      <c r="C124" s="199"/>
      <c r="D124" s="110"/>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row>
    <row r="125" spans="1:83" s="204" customFormat="1" ht="34">
      <c r="A125" s="200" t="s">
        <v>78</v>
      </c>
      <c r="B125" s="201" t="s">
        <v>58</v>
      </c>
      <c r="C125" s="252">
        <v>1000</v>
      </c>
      <c r="D125" s="205" t="s">
        <v>237</v>
      </c>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row>
    <row r="126" spans="1:83" s="185" customFormat="1">
      <c r="A126" s="51"/>
      <c r="B126" s="206"/>
      <c r="C126" s="154"/>
      <c r="D126" s="155"/>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row>
    <row r="127" spans="1:83" s="212" customFormat="1" ht="17">
      <c r="A127" s="207" t="s">
        <v>78</v>
      </c>
      <c r="B127" s="208" t="s">
        <v>36</v>
      </c>
      <c r="C127" s="209">
        <f>SUM(C121, C123, C125)</f>
        <v>-19000</v>
      </c>
      <c r="D127" s="210"/>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11"/>
      <c r="CA127" s="211"/>
      <c r="CB127" s="211"/>
      <c r="CC127" s="211"/>
      <c r="CD127" s="211"/>
      <c r="CE127" s="211"/>
    </row>
    <row r="128" spans="1:83" s="51" customFormat="1">
      <c r="B128" s="206"/>
      <c r="C128" s="154"/>
      <c r="D128" s="155"/>
    </row>
    <row r="129" spans="1:83" s="51" customFormat="1" ht="17">
      <c r="A129" s="213" t="s">
        <v>84</v>
      </c>
      <c r="B129" s="214" t="s">
        <v>86</v>
      </c>
      <c r="C129" s="215"/>
      <c r="D129" s="216" t="s">
        <v>199</v>
      </c>
    </row>
    <row r="130" spans="1:83" s="51" customFormat="1" ht="17">
      <c r="A130" s="213" t="s">
        <v>83</v>
      </c>
      <c r="B130" s="214" t="s">
        <v>87</v>
      </c>
      <c r="C130" s="215"/>
      <c r="D130" s="217" t="s">
        <v>200</v>
      </c>
    </row>
    <row r="131" spans="1:83" s="51" customFormat="1">
      <c r="A131" s="218"/>
      <c r="B131" s="219"/>
      <c r="C131" s="220"/>
      <c r="D131" s="221"/>
    </row>
    <row r="132" spans="1:83" s="51" customFormat="1" ht="34">
      <c r="A132" s="207" t="s">
        <v>84</v>
      </c>
      <c r="B132" s="208" t="s">
        <v>36</v>
      </c>
      <c r="C132" s="209">
        <f>SUM(C129:C130)</f>
        <v>0</v>
      </c>
      <c r="D132" s="222" t="s">
        <v>85</v>
      </c>
    </row>
    <row r="133" spans="1:83" s="51" customFormat="1">
      <c r="B133" s="206"/>
      <c r="C133" s="223"/>
      <c r="D133" s="224"/>
    </row>
    <row r="134" spans="1:83" s="51" customFormat="1" ht="17">
      <c r="A134" s="180" t="s">
        <v>89</v>
      </c>
      <c r="B134" s="225" t="s">
        <v>36</v>
      </c>
      <c r="C134" s="209">
        <v>15000</v>
      </c>
      <c r="D134" s="226" t="s">
        <v>74</v>
      </c>
    </row>
    <row r="135" spans="1:83" s="51" customFormat="1">
      <c r="B135" s="206"/>
      <c r="C135" s="223"/>
      <c r="D135" s="224"/>
    </row>
    <row r="136" spans="1:83" s="34" customFormat="1" ht="68">
      <c r="A136" s="180" t="s">
        <v>88</v>
      </c>
      <c r="B136" s="225" t="s">
        <v>36</v>
      </c>
      <c r="C136" s="209">
        <v>7500</v>
      </c>
      <c r="D136" s="226" t="s">
        <v>69</v>
      </c>
    </row>
    <row r="138" spans="1:83" s="51" customFormat="1" ht="17">
      <c r="A138" s="180" t="s">
        <v>82</v>
      </c>
      <c r="B138" s="225" t="s">
        <v>36</v>
      </c>
      <c r="C138" s="227">
        <v>0</v>
      </c>
      <c r="D138" s="226" t="s">
        <v>95</v>
      </c>
    </row>
    <row r="139" spans="1:83" s="66" customFormat="1">
      <c r="B139" s="67"/>
      <c r="C139" s="189"/>
      <c r="D139" s="228"/>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row>
    <row r="140" spans="1:83" s="229" customFormat="1" ht="17">
      <c r="A140" s="229" t="s">
        <v>90</v>
      </c>
      <c r="B140" s="230" t="s">
        <v>36</v>
      </c>
      <c r="C140" s="231">
        <f>SUM(C127, C132, C134, C136, C138)</f>
        <v>3500</v>
      </c>
      <c r="D140" s="232"/>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8"/>
      <c r="AZ140" s="218"/>
      <c r="BA140" s="218"/>
      <c r="BB140" s="218"/>
      <c r="BC140" s="218"/>
      <c r="BD140" s="218"/>
      <c r="BE140" s="218"/>
      <c r="BF140" s="218"/>
      <c r="BG140" s="218"/>
      <c r="BH140" s="218"/>
      <c r="BI140" s="218"/>
      <c r="BJ140" s="218"/>
      <c r="BK140" s="218"/>
      <c r="BL140" s="218"/>
      <c r="BM140" s="218"/>
      <c r="BN140" s="218"/>
      <c r="BO140" s="218"/>
      <c r="BP140" s="218"/>
      <c r="BQ140" s="218"/>
      <c r="BR140" s="218"/>
      <c r="BS140" s="218"/>
      <c r="BT140" s="218"/>
      <c r="BU140" s="218"/>
      <c r="BV140" s="218"/>
      <c r="BW140" s="218"/>
      <c r="BX140" s="218"/>
      <c r="BY140" s="218"/>
      <c r="BZ140" s="218"/>
      <c r="CA140" s="218"/>
      <c r="CB140" s="218"/>
      <c r="CC140" s="218"/>
      <c r="CD140" s="218"/>
      <c r="CE140" s="218"/>
    </row>
    <row r="141" spans="1:83" s="53" customFormat="1">
      <c r="A141" s="66"/>
      <c r="B141" s="67"/>
      <c r="C141" s="233"/>
      <c r="D141" s="234"/>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row>
    <row r="142" spans="1:83" s="239" customFormat="1" ht="34">
      <c r="A142" s="235" t="s">
        <v>94</v>
      </c>
      <c r="B142" s="236" t="s">
        <v>92</v>
      </c>
      <c r="C142" s="237">
        <f>SUM(C140-C114)</f>
        <v>-878879.33000000007</v>
      </c>
      <c r="D142" s="238"/>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row>
  </sheetData>
  <mergeCells count="1">
    <mergeCell ref="A116:D116"/>
  </mergeCells>
  <phoneticPr fontId="11" type="noConversion"/>
  <dataValidations disablePrompts="1" count="1">
    <dataValidation type="list" allowBlank="1" showInputMessage="1" showErrorMessage="1" errorTitle="Invalid Data" error="If you need to add a new category to this list, you can add new list items to the Budget Category Lookup column on the worksheet named Lookup Lists." sqref="B26 A2:A12 A138:A142 A56 A64:A77 A58:A62 A79:A136" xr:uid="{00000000-0002-0000-0200-000000000000}">
      <formula1>BudgetCategory</formula1>
    </dataValidation>
  </dataValidations>
  <printOptions headings="1" gridLines="1"/>
  <pageMargins left="0.25" right="0.25037537537537535" top="0.75" bottom="0.5" header="0.3" footer="0.3"/>
  <pageSetup scale="87" orientation="landscape" horizontalDpi="1200" verticalDpi="1200"/>
  <headerFooter>
    <oddHeader>&amp;L&amp;"-,Bold"PROPOSED 2020 Financial Plan (Operating Budget)&amp;C&amp;"-,Bold"Calvary Baptist Church of Denver&amp;R&amp;"-,Bold"Updated by Anne Scalfaro on October 26, 2019</oddHeader>
  </headerFooter>
  <tableParts count="1">
    <tablePart r:id="rId1"/>
  </tableParts>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11" defaultRowHeight="16"/>
  <sheetData/>
  <pageMargins left="0.7" right="0.7" top="0.75" bottom="0.75" header="0.3" footer="0.3"/>
  <pageSetup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election activeCell="A18" sqref="A18"/>
    </sheetView>
  </sheetViews>
  <sheetFormatPr baseColWidth="10" defaultColWidth="8.83203125" defaultRowHeight="16"/>
  <cols>
    <col min="1" max="1" width="25.1640625" customWidth="1"/>
  </cols>
  <sheetData>
    <row r="1" spans="1:4">
      <c r="A1" t="s">
        <v>10</v>
      </c>
    </row>
    <row r="2" spans="1:4">
      <c r="A2" t="s">
        <v>22</v>
      </c>
    </row>
    <row r="3" spans="1:4">
      <c r="A3" t="s">
        <v>23</v>
      </c>
    </row>
    <row r="4" spans="1:4">
      <c r="A4" t="s">
        <v>37</v>
      </c>
    </row>
    <row r="5" spans="1:4">
      <c r="A5" t="s">
        <v>26</v>
      </c>
    </row>
    <row r="6" spans="1:4">
      <c r="A6" t="s">
        <v>24</v>
      </c>
    </row>
    <row r="7" spans="1:4">
      <c r="A7" t="s">
        <v>25</v>
      </c>
    </row>
    <row r="8" spans="1:4">
      <c r="A8" t="s">
        <v>38</v>
      </c>
    </row>
    <row r="9" spans="1:4">
      <c r="A9" t="s">
        <v>27</v>
      </c>
    </row>
    <row r="10" spans="1:4">
      <c r="A10" t="s">
        <v>28</v>
      </c>
    </row>
    <row r="11" spans="1:4">
      <c r="A11" t="s">
        <v>29</v>
      </c>
    </row>
    <row r="12" spans="1:4">
      <c r="A12" t="s">
        <v>30</v>
      </c>
    </row>
    <row r="13" spans="1:4">
      <c r="A13" s="1" t="s">
        <v>31</v>
      </c>
    </row>
    <row r="14" spans="1:4">
      <c r="A14" s="1" t="s">
        <v>42</v>
      </c>
    </row>
    <row r="15" spans="1:4">
      <c r="A15" s="1" t="s">
        <v>43</v>
      </c>
    </row>
    <row r="16" spans="1:4">
      <c r="A16" s="1" t="s">
        <v>44</v>
      </c>
    </row>
    <row r="17" spans="1:1">
      <c r="A17" s="1" t="s">
        <v>59</v>
      </c>
    </row>
    <row r="18" spans="1:1">
      <c r="A18" s="1"/>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Sheet1</vt:lpstr>
      <vt:lpstr>Budget Report</vt:lpstr>
      <vt:lpstr>Budget Details</vt:lpstr>
      <vt:lpstr>Sheet2</vt:lpstr>
      <vt:lpstr>Lookup Lists</vt:lpstr>
      <vt:lpstr>BudgetCategory</vt:lpstr>
      <vt:lpstr>'Budget Details'!Print_Area</vt:lpstr>
      <vt:lpstr>'Budget Report'!Print_Area</vt:lpstr>
      <vt:lpstr>'Budget Details'!Print_Titles</vt:lpstr>
      <vt:lpstr>'Budget 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Johnson</dc:creator>
  <cp:lastModifiedBy>Anne Scalfaro</cp:lastModifiedBy>
  <cp:lastPrinted>2019-01-15T21:13:04Z</cp:lastPrinted>
  <dcterms:created xsi:type="dcterms:W3CDTF">2010-03-18T14:33:29Z</dcterms:created>
  <dcterms:modified xsi:type="dcterms:W3CDTF">2019-10-26T17:29:03Z</dcterms:modified>
</cp:coreProperties>
</file>