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tables/table7.xml" ContentType="application/vnd.openxmlformats-officedocument.spreadsheetml.table+xml"/>
  <Override PartName="/xl/tables/table8.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hidePivotFieldList="1" autoCompressPictures="0"/>
  <mc:AlternateContent xmlns:mc="http://schemas.openxmlformats.org/markup-compatibility/2006">
    <mc:Choice Requires="x15">
      <x15ac:absPath xmlns:x15ac="http://schemas.microsoft.com/office/spreadsheetml/2010/11/ac" url="/Users/alicehorner-nelson/Desktop/Work Files/"/>
    </mc:Choice>
  </mc:AlternateContent>
  <xr:revisionPtr revIDLastSave="0" documentId="8_{E249B98D-828B-6547-BF6C-66C868E876F4}" xr6:coauthVersionLast="45" xr6:coauthVersionMax="45" xr10:uidLastSave="{00000000-0000-0000-0000-000000000000}"/>
  <bookViews>
    <workbookView xWindow="20" yWindow="500" windowWidth="28780" windowHeight="16440" tabRatio="500" activeTab="2" xr2:uid="{00000000-000D-0000-FFFF-FFFF00000000}"/>
  </bookViews>
  <sheets>
    <sheet name="Sheet1" sheetId="5" state="hidden" r:id="rId1"/>
    <sheet name="Budget Report" sheetId="4" state="hidden" r:id="rId2"/>
    <sheet name="Budget Details" sheetId="1" r:id="rId3"/>
    <sheet name="Sheet2" sheetId="6" r:id="rId4"/>
    <sheet name="Lookup Lists" sheetId="2" state="hidden" r:id="rId5"/>
  </sheets>
  <definedNames>
    <definedName name="BudgetCategory">BudgetCategoryLookup[Budget Category Lookup]</definedName>
    <definedName name="_xlnm.Print_Area" localSheetId="2">'Budget Details'!$A$1:$D$141</definedName>
    <definedName name="_xlnm.Print_Area" localSheetId="1">'Budget Report'!$A$1:$H$51</definedName>
    <definedName name="_xlnm.Print_Titles" localSheetId="2">'Budget Details'!$1:$1</definedName>
    <definedName name="_xlnm.Print_Titles" localSheetId="1">'Budget Report'!$B:$B,'Budget Report'!$23:$23</definedName>
  </definedNames>
  <calcPr calcId="191029"/>
  <pivotCaches>
    <pivotCache cacheId="5" r:id="rId6"/>
  </pivotCache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2" i="1" l="1"/>
  <c r="C57" i="1" l="1"/>
  <c r="C100" i="1" l="1"/>
  <c r="C86" i="1" l="1"/>
  <c r="C131" i="1" l="1"/>
  <c r="C63" i="1"/>
  <c r="C26" i="1"/>
  <c r="C49" i="1"/>
  <c r="C78" i="1"/>
  <c r="C94" i="1"/>
  <c r="C108" i="1"/>
  <c r="C121" i="1"/>
  <c r="C127" i="1" s="1"/>
  <c r="E10" i="4"/>
  <c r="C7" i="4"/>
  <c r="C13" i="4"/>
  <c r="C17" i="4"/>
  <c r="C110" i="1" l="1"/>
  <c r="C114" i="1" s="1"/>
  <c r="E4" i="4"/>
  <c r="C16" i="4"/>
  <c r="C18" i="4" s="1"/>
  <c r="C139" i="1"/>
  <c r="C1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2" authorId="0" shapeId="0" xr:uid="{00000000-0006-0000-0100-000001000000}">
      <text>
        <r>
          <rPr>
            <b/>
            <sz val="9"/>
            <color rgb="FF000000"/>
            <rFont val="Geneva"/>
            <family val="2"/>
            <charset val="1"/>
          </rPr>
          <t xml:space="preserve">Edit your budget data on the Budget Details sheet. When you enter your data, the Budget Summary that you see here updates automatically.
</t>
        </r>
        <r>
          <rPr>
            <b/>
            <sz val="9"/>
            <color rgb="FF000000"/>
            <rFont val="Geneva"/>
            <family val="2"/>
            <charset val="1"/>
          </rPr>
          <t xml:space="preserve">
</t>
        </r>
        <r>
          <rPr>
            <b/>
            <sz val="9"/>
            <color rgb="FF000000"/>
            <rFont val="Geneva"/>
            <family val="2"/>
            <charset val="1"/>
          </rPr>
          <t>The Expense Overview table below is a PivotTable. After you update your data on the Budget Details sheet, right-click in the table and then click Refresh Data to update both the table and the chart.</t>
        </r>
      </text>
    </comment>
    <comment ref="G14" authorId="0" shapeId="0" xr:uid="{00000000-0006-0000-0100-000002000000}">
      <text>
        <r>
          <rPr>
            <b/>
            <sz val="9"/>
            <color rgb="FF000000"/>
            <rFont val="Geneva"/>
            <family val="2"/>
            <charset val="1"/>
          </rPr>
          <t xml:space="preserve">Easily apply your own colors to this template. This template is formatted using themes that enable you to apply fonts, colors, and graphic formatting effects throughout the workbook with just a click.
</t>
        </r>
        <r>
          <rPr>
            <b/>
            <sz val="9"/>
            <color rgb="FF000000"/>
            <rFont val="Geneva"/>
            <family val="2"/>
            <charset val="1"/>
          </rPr>
          <t xml:space="preserve">
</t>
        </r>
        <r>
          <rPr>
            <b/>
            <sz val="9"/>
            <color rgb="FF000000"/>
            <rFont val="Geneva"/>
            <family val="2"/>
            <charset val="1"/>
          </rPr>
          <t>Find themes on the Home tab, in the Themes group. Select from dozens of built-in themes available in the Themes gallery or find options to change just the theme fonts or theme colors.</t>
        </r>
      </text>
    </comment>
    <comment ref="B39" authorId="0" shapeId="0" xr:uid="{00000000-0006-0000-0100-000003000000}">
      <text>
        <r>
          <rPr>
            <b/>
            <sz val="9"/>
            <color rgb="FF000000"/>
            <rFont val="Geneva"/>
            <family val="2"/>
            <charset val="1"/>
          </rPr>
          <t xml:space="preserve">A PivotTable, such as the table at left, makes it easy for you to look at your data in different ways. When you click in the table, the PivotTable Builder window appears, from which you can add or remove fields from the table.
</t>
        </r>
        <r>
          <rPr>
            <b/>
            <sz val="9"/>
            <color rgb="FF000000"/>
            <rFont val="Geneva"/>
            <family val="2"/>
            <charset val="1"/>
          </rPr>
          <t xml:space="preserve">
</t>
        </r>
        <r>
          <rPr>
            <b/>
            <sz val="9"/>
            <color rgb="FF000000"/>
            <rFont val="Geneva"/>
            <family val="2"/>
            <charset val="1"/>
          </rPr>
          <t xml:space="preserve">When you click in the PivotTable, a PivotTable tab also appears on the Ribbon above your workbook window, providing many options for formatting and editing the PivotTable.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9" authorId="0" shapeId="0" xr:uid="{00000000-0006-0000-0400-000001000000}">
      <text>
        <r>
          <rPr>
            <b/>
            <sz val="9"/>
            <color indexed="81"/>
            <rFont val="Geneva"/>
            <family val="2"/>
          </rPr>
          <t>This list populates the options that appear in the pop-up lists you see in the Category column on the Budget Details sheet. Edit the existing values as needed. To add additional values, begin typing in the cell directly beneath the last existing entry and the list will automatically expand.</t>
        </r>
        <r>
          <rPr>
            <sz val="9"/>
            <color indexed="81"/>
            <rFont val="Geneva"/>
            <family val="2"/>
          </rPr>
          <t xml:space="preserve">
</t>
        </r>
      </text>
    </comment>
  </commentList>
</comments>
</file>

<file path=xl/sharedStrings.xml><?xml version="1.0" encoding="utf-8"?>
<sst xmlns="http://schemas.openxmlformats.org/spreadsheetml/2006/main" count="386" uniqueCount="272">
  <si>
    <t>Category</t>
  </si>
  <si>
    <t>Description</t>
  </si>
  <si>
    <t>Difference</t>
  </si>
  <si>
    <t>Food</t>
  </si>
  <si>
    <t>Groceries</t>
  </si>
  <si>
    <t>Dining Out</t>
  </si>
  <si>
    <t>Income 1</t>
  </si>
  <si>
    <t>Extra income</t>
  </si>
  <si>
    <t>Total income</t>
  </si>
  <si>
    <t>Projected Monthly Income</t>
  </si>
  <si>
    <t>Budget Category Lookup</t>
  </si>
  <si>
    <t>Income 2</t>
  </si>
  <si>
    <t>Projected Monthly Expenses</t>
  </si>
  <si>
    <t>Actual Monthly Expenses</t>
  </si>
  <si>
    <t>Actual Monthly Income</t>
  </si>
  <si>
    <t xml:space="preserve"> </t>
  </si>
  <si>
    <t>Projected Balance</t>
  </si>
  <si>
    <t>Actual Balance</t>
  </si>
  <si>
    <t>Balance (income - expenses)</t>
  </si>
  <si>
    <t>Budget Summary</t>
  </si>
  <si>
    <t>Expense Overview</t>
  </si>
  <si>
    <t>Actual Cost Ranking</t>
  </si>
  <si>
    <t>Staff Relations</t>
  </si>
  <si>
    <t>Resource Management</t>
  </si>
  <si>
    <t>Worship &amp; Arts</t>
  </si>
  <si>
    <t>Adult Faith Formation</t>
  </si>
  <si>
    <t>Music Ministry</t>
  </si>
  <si>
    <t>Youth Ministry</t>
  </si>
  <si>
    <t>Children's Ministry</t>
  </si>
  <si>
    <t>Member Care</t>
  </si>
  <si>
    <t>Congregational Life</t>
  </si>
  <si>
    <t>Communications</t>
  </si>
  <si>
    <t>Health Insurance</t>
  </si>
  <si>
    <t>SECA / FICA</t>
  </si>
  <si>
    <t>Expense Allowances</t>
  </si>
  <si>
    <t>Workers Comp</t>
  </si>
  <si>
    <t>TOTAL</t>
  </si>
  <si>
    <t>Mission &amp; Partner Support</t>
  </si>
  <si>
    <t>Young Adult Ministry</t>
  </si>
  <si>
    <t>Plan B</t>
  </si>
  <si>
    <t>Plan A</t>
  </si>
  <si>
    <t>Comments</t>
  </si>
  <si>
    <t>Budgeted 2015 Adult Pledges</t>
  </si>
  <si>
    <t>Received 2015 Adult Pledges to Date (1.07.15)</t>
  </si>
  <si>
    <t>Amount Still Needed in Pledges</t>
  </si>
  <si>
    <t>Budget Category</t>
  </si>
  <si>
    <t>Line Item Description</t>
  </si>
  <si>
    <t>Office Supplies</t>
  </si>
  <si>
    <t>Janitorial Supplies</t>
  </si>
  <si>
    <t>Postage</t>
  </si>
  <si>
    <t>Utilties - Electric</t>
  </si>
  <si>
    <t>Utilities - Fuel (Natural Gas)</t>
  </si>
  <si>
    <t>Utilities - Water / Sewer</t>
  </si>
  <si>
    <t>Grounds Maintenance</t>
  </si>
  <si>
    <t>Sound System</t>
  </si>
  <si>
    <t>Library Resources</t>
  </si>
  <si>
    <t>Volunteer Appreciation</t>
  </si>
  <si>
    <t>Advertising</t>
  </si>
  <si>
    <t>Other Gifts</t>
  </si>
  <si>
    <t>Center for Healthy Churches Consultant</t>
  </si>
  <si>
    <t>All Ministry Contingency Fund</t>
  </si>
  <si>
    <t>TOTAL EXPENSES</t>
  </si>
  <si>
    <t>NOTES</t>
  </si>
  <si>
    <t xml:space="preserve">Writeoff for Unpaid Commitments </t>
  </si>
  <si>
    <t xml:space="preserve">Non Pledged Tithes and Offerings </t>
  </si>
  <si>
    <t>Staff Appreciation</t>
  </si>
  <si>
    <t>Ministry Teams</t>
  </si>
  <si>
    <t>Commitment Cards</t>
  </si>
  <si>
    <t xml:space="preserve">Building Usage Income is in a restricted account for building mainteance &amp; upgrades. A designated amount of the total building usage income is allocated to Operating Budget to help pay for basic costs of renting the facility to outside groups. </t>
  </si>
  <si>
    <t xml:space="preserve">Guest Preacher Honorariums </t>
  </si>
  <si>
    <t xml:space="preserve">TOTAL                                                    </t>
  </si>
  <si>
    <t>Music &amp; Sound</t>
  </si>
  <si>
    <t xml:space="preserve">4% annual distribution of the entire fund </t>
  </si>
  <si>
    <t xml:space="preserve">Contract Positions </t>
  </si>
  <si>
    <t>REVENUE STREAMS</t>
  </si>
  <si>
    <t>Contributions/Giving</t>
  </si>
  <si>
    <t xml:space="preserve">Revenue Stream </t>
  </si>
  <si>
    <t>Specific Type</t>
  </si>
  <si>
    <t>Pledged Giving</t>
  </si>
  <si>
    <t>TRF Transfers</t>
  </si>
  <si>
    <t>Temporarily Restricted Funds approved for Operating Use, including Memorial Funds.</t>
  </si>
  <si>
    <t xml:space="preserve">Building Usage Fees </t>
  </si>
  <si>
    <t>Endowment Distribution</t>
  </si>
  <si>
    <t>ALL REVENUE STREAMS</t>
  </si>
  <si>
    <t>Ministry Expenses &amp; Reserve</t>
  </si>
  <si>
    <t>Total Revenue Streams Minus Total Expenses</t>
  </si>
  <si>
    <t>Special Cash Reserve</t>
  </si>
  <si>
    <t>DIFFERENCE</t>
  </si>
  <si>
    <t>Proposed 2020</t>
  </si>
  <si>
    <t>MMBB Retirement/Life Insurance/Disability</t>
  </si>
  <si>
    <t>Salaries (incl. housing) for full-time staff and part-time ministry staff</t>
  </si>
  <si>
    <t>Insurance - Building &amp; Auto</t>
  </si>
  <si>
    <t>Mission Trip Support</t>
  </si>
  <si>
    <t>Funds to support mission trip participation (ABCRM trips, student trips, men's group trips, etc.)</t>
  </si>
  <si>
    <t>Mission Response</t>
  </si>
  <si>
    <t>Money to be used for unanticipated mission needs that come up (natural disasters, special missionary requests, new partnerships, etc.)</t>
  </si>
  <si>
    <t>Safety &amp; Security</t>
  </si>
  <si>
    <t>Concert Series</t>
  </si>
  <si>
    <t>Worship</t>
  </si>
  <si>
    <t xml:space="preserve">Worship </t>
  </si>
  <si>
    <t>Worship Supplies</t>
  </si>
  <si>
    <t>Care Ministry Supplies</t>
  </si>
  <si>
    <t>Guest &amp; New Member Outreach</t>
  </si>
  <si>
    <t xml:space="preserve">Hospitality </t>
  </si>
  <si>
    <t>Vacation Bible School</t>
  </si>
  <si>
    <t>Milestone Gifts</t>
  </si>
  <si>
    <t>Community Trainings &amp; Seminars</t>
  </si>
  <si>
    <t>Communion</t>
  </si>
  <si>
    <t>Faith Formation</t>
  </si>
  <si>
    <t xml:space="preserve">Adult Curriculum </t>
  </si>
  <si>
    <t>Art Show</t>
  </si>
  <si>
    <t>Supplies</t>
  </si>
  <si>
    <t>Multigenerational Retreats</t>
  </si>
  <si>
    <t>Youth Curriculum</t>
  </si>
  <si>
    <t>Youth Group</t>
  </si>
  <si>
    <t>Nursery &amp; Children's Curriculum</t>
  </si>
  <si>
    <t>Small Groups</t>
  </si>
  <si>
    <t>Youth Special Events</t>
  </si>
  <si>
    <t>Children's Special Events</t>
  </si>
  <si>
    <t xml:space="preserve">Children's Supplies </t>
  </si>
  <si>
    <t>Snacks, Crafts, Office, Diapers/Wipes, Cleaners</t>
  </si>
  <si>
    <t xml:space="preserve">Faith Formation </t>
  </si>
  <si>
    <t>Includes New Member Fellowships &amp; Welcome Bag Expenses</t>
  </si>
  <si>
    <t>Memorial Services</t>
  </si>
  <si>
    <t>Vehicle Maintenance</t>
  </si>
  <si>
    <t>Instrument Maintenance</t>
  </si>
  <si>
    <t>Musicians</t>
  </si>
  <si>
    <t>Copyright Fees &amp; Subsciptions</t>
  </si>
  <si>
    <t>Sheet Music &amp; Supplies</t>
  </si>
  <si>
    <t xml:space="preserve">Stephen Ministry </t>
  </si>
  <si>
    <t>Internal Printing &amp; Production</t>
  </si>
  <si>
    <t>External Printing &amp; Production</t>
  </si>
  <si>
    <t>Calvary Swag</t>
  </si>
  <si>
    <t>Financial Expenses</t>
  </si>
  <si>
    <t>Staff Development</t>
  </si>
  <si>
    <t xml:space="preserve">ABC-USA International Ministries Global Coordinators for Spiritual Care </t>
  </si>
  <si>
    <t>ABC-USA International Ministries Global Servants in Chile in the areas of Discipleship, Education, Youth/Women Empowerment, &amp; Economic Development</t>
  </si>
  <si>
    <t>American Baptist Churches USA United Mission Fund Support (70% comes back to our region, the American Baptist Churches of the Rocky Mountains)</t>
  </si>
  <si>
    <t xml:space="preserve">ABC-USA </t>
  </si>
  <si>
    <t>Offering for American Baptist Women / American Baptist Churches USA Support (money is used to support the United Mission Fund of ABC-USA; same as the above line item)</t>
  </si>
  <si>
    <t>Love Gift</t>
  </si>
  <si>
    <t>Family Promise of Greater Denver</t>
  </si>
  <si>
    <t>Provides social services &amp; resources for people of all faiths, races, ages, incomes, and abilities</t>
  </si>
  <si>
    <t>Kentucky Circle Village</t>
  </si>
  <si>
    <t>Habitat Helpers</t>
  </si>
  <si>
    <t>Habitat Helpers is made up of several partnering congregations, including Calvary and is a chapter of Habitat for Humanity of Greater Denver</t>
  </si>
  <si>
    <t>Bootstraps &amp; Blessings</t>
  </si>
  <si>
    <t>New Baptist Covenant</t>
  </si>
  <si>
    <t>Unites baptists across racial divisions, in pursuit of unity and justice on the local and national level (Calvary Baptist &amp; New Hope Baptist are NBC Covenant Congregations together)</t>
  </si>
  <si>
    <t>Baptist Joint Committee</t>
  </si>
  <si>
    <t>Bipartisan, faith-based organization that works to protect religious liberty for all, defending the separation of church and state (BJC is the only faith-based group working on the national level with the singular focus of religious liberty)</t>
  </si>
  <si>
    <t>Association of Welcoming &amp; Affirming Baptists</t>
  </si>
  <si>
    <t>Devoted to building the Welcoming and Affirming movement within the Baptist traditions (national voice for lesbian, gay, bisexual, transgender, queer, and allied baptists in the U.S.); provides Calvary with reources for PRIDEfest; congregational covenant partner</t>
  </si>
  <si>
    <t>Colorado Faith Communities United to End Gun Violence</t>
  </si>
  <si>
    <t>Colorado Council of Churches</t>
  </si>
  <si>
    <t>The Interfaith Alliance of Colorado</t>
  </si>
  <si>
    <t>ONESpirit</t>
  </si>
  <si>
    <t xml:space="preserve">Joyce &amp; David Reed </t>
  </si>
  <si>
    <t xml:space="preserve">Lauran Bethell </t>
  </si>
  <si>
    <t>Family Promise (Calvary Expenses)</t>
  </si>
  <si>
    <t xml:space="preserve">Jewish Family Service </t>
  </si>
  <si>
    <t xml:space="preserve">VIP &amp; Seniors Ministry </t>
  </si>
  <si>
    <t>ALL MINISTRY EXPENSES</t>
  </si>
  <si>
    <t>Dwight &amp; Barbara Bolick</t>
  </si>
  <si>
    <t>Custodial Services</t>
  </si>
  <si>
    <t>Utilities - Telephone &amp; Internet</t>
  </si>
  <si>
    <t>Xcel Energy; based on 2019 actuals</t>
  </si>
  <si>
    <t>Denver Water; based on 2019 actuals</t>
  </si>
  <si>
    <t>Technology</t>
  </si>
  <si>
    <t>Includes recurring maintenance contract services such as CSI (HVAC), pest control, Republic (trash &amp; recycling), SimplexGrinnell (fire/security); includes special cleaning supplies for Work Days</t>
  </si>
  <si>
    <t>Inclusion ministries at Calvary (funds cost of PRIDEfest booth and related expenses)</t>
  </si>
  <si>
    <t>Funds for any ministry team that does not have a budget line item</t>
  </si>
  <si>
    <t>Office</t>
  </si>
  <si>
    <t xml:space="preserve">Office </t>
  </si>
  <si>
    <t xml:space="preserve">Technology Systems </t>
  </si>
  <si>
    <t>Funds for marketing ministry team and unexpected opportunities</t>
  </si>
  <si>
    <t>Missions: International</t>
  </si>
  <si>
    <t>Missions: National</t>
  </si>
  <si>
    <t>Missions: Local</t>
  </si>
  <si>
    <t>Missions: Justice &amp; Advocacy (National)</t>
  </si>
  <si>
    <t>Missions: Justice &amp; Advocacy (Local)</t>
  </si>
  <si>
    <t xml:space="preserve">Missions: Justice &amp; Advocacy (Local) </t>
  </si>
  <si>
    <t>Building Maintenance &amp; Repairs</t>
  </si>
  <si>
    <t>monthly maintenance ($1,560) plus extra for cosmetic upgrades; CanvaPro graphic design software ($120)</t>
  </si>
  <si>
    <t>Includes all out of house printing &amp; special papers/supplies, photos for bulletin boards, banners, signs, external graphic design,  etc.</t>
  </si>
  <si>
    <t>Marketing Ministry Team</t>
  </si>
  <si>
    <t xml:space="preserve">The Gathering </t>
  </si>
  <si>
    <t>Congregational LIfe</t>
  </si>
  <si>
    <t>Community Events</t>
  </si>
  <si>
    <t>Fellowship Events</t>
  </si>
  <si>
    <t>Any ministry may use for unexpected expenses/events in consultation &amp; consensus with pastoral staff</t>
  </si>
  <si>
    <t>Based on 2019 actuals</t>
  </si>
  <si>
    <t>Ads in local publications (approx. $350 for nonprofit rate); Social Media Ads</t>
  </si>
  <si>
    <t>Provides affordable housing for seniors (ABCRM Founding Partner Relationship)</t>
  </si>
  <si>
    <t>Promotes justice, religious liberty, &amp; interfaith understanding through building relationships in order to educate, advocate, &amp; catalyze social change; congregtional covenant partner</t>
  </si>
  <si>
    <t>Coalition of faith communities working to help end gun deaths and injuries in Colorado caused by the improper use of firearms (previousy supported through the Peace, Justice, &amp; Mercy TRF)</t>
  </si>
  <si>
    <t>Staff Transition Expenses</t>
  </si>
  <si>
    <t xml:space="preserve">Calvary is the devisee of a will whereby Calvary will receive an asset that we will need to set aside funds to maintain. We are working with a Financial Planner to invest the money with hopes we will reach a target amount that will maintain the asset for its life or for as long as we choose to keep it. If for some unforeseen reason Calvary is no longer the devisee of the will, the funds that will have been set aside will still belong to Calvary. *This is the information we are able to share at this time without compromising the confidential nature of this gift or the anonymity of the giver. </t>
  </si>
  <si>
    <t>Missions: General</t>
  </si>
  <si>
    <t>FICA 8% of salaries; for ordained clergy SECA 7.65% of salaries (includes W-2 salary gross-up)</t>
  </si>
  <si>
    <t>Includes full-time pastoral staff. Complies with 16% covenant of MMBB for Benefits for Life Program (retirement, disability, &amp; life insurance)</t>
  </si>
  <si>
    <t>baby bibles/bags, 1st grade Bibles, and graduating senior Bibles/survival kits</t>
  </si>
  <si>
    <t xml:space="preserve">	Corporate Cleaning Company (CCC); includes minimum wage increase for 2020</t>
  </si>
  <si>
    <t>CenturyLink &amp; Bell (Not an increase in actual cost, just a correction on the budget end.)</t>
  </si>
  <si>
    <t>Church Mutual; based on 2020 actuals and anticipated premium increase</t>
  </si>
  <si>
    <t>Tech upgrades (hardware - cables, TVs, computers, etc.); anticipating 1 Mac replacement</t>
  </si>
  <si>
    <t>2020 budget = $501,632</t>
  </si>
  <si>
    <t>2020 budget =  $222,150</t>
  </si>
  <si>
    <t>2020 budget = $26,600. 2021 Total does not include the four ABC offerings scheduled in 2021 (Jan - RMMO;  Mar - AFC; June - OGHS; Sept - WMO). It also does not include the Calvary Family Emergency TRF, Bootstraps &amp; Blessings TRF,  Family Promise TRF, Habitat TRF, or special missions giving from December Giving Tree)</t>
  </si>
  <si>
    <t>ABC-USA International Ministries Global Consultant for Human Trafficking (retired; raising money for travel &amp; expenses, but not salary &amp; benefits)</t>
  </si>
  <si>
    <t>Relationship Building &amp; Racial Reconciliation Advocacy &amp; Education (funds used to support racial justice and partnership work with New Hope Baptist Church)</t>
  </si>
  <si>
    <t>Racial Justice &amp; Advocacy Work (including Calvary/New Hope Partnership</t>
  </si>
  <si>
    <t>New sheet music orders (octavos/scores) for all Calvary ensembles, instrumental and vocal soloists, etc. and other supplies for Music Library</t>
  </si>
  <si>
    <t>Includes licenses, copyright fees, and subscriptions for CCLI, OneLicense, CVLI, CMI/AGO, etc. (including webcast and streaming license fees)</t>
  </si>
  <si>
    <t>Upgrades &amp; supplies for mics, camera supplies, and sound system (including hearing assistance devices)</t>
  </si>
  <si>
    <t>2020 budget = $11,200</t>
  </si>
  <si>
    <t>Includes all supplies and expenses for worship, such as worship-related technology items, candles, cloths, palm fronds, ritual supplies, baptism, weddings, prayer stations, ordination expenses, Gathering service expenses, hanging of the green supplies/decorations, H&amp;W musicians; clergy robe &amp; parament drycleaning</t>
  </si>
  <si>
    <t>2020 budget = $17,450</t>
  </si>
  <si>
    <t>2020 budget = $8,200</t>
  </si>
  <si>
    <t>2020 budget = $5,850</t>
  </si>
  <si>
    <t>2020 budget = $18,850</t>
  </si>
  <si>
    <t>2020 budget = $3,050</t>
  </si>
  <si>
    <t>2020 budget = $819,382</t>
  </si>
  <si>
    <t>Including Christmas and Easter events/workshops and/or "at home" bags</t>
  </si>
  <si>
    <t>2020 budget = $4,400</t>
  </si>
  <si>
    <t>Includes stipends for full-time pastoral staff. New Group Health Insurance through United Heath.</t>
  </si>
  <si>
    <t>Cost of candidate interviews, background checks, moving expenses, etc. No anticipated staff transitions for 2021</t>
  </si>
  <si>
    <t>Includes volunteer background checks, CPR training, AED, additional security during building closure, safety/security supplies.</t>
  </si>
  <si>
    <t>Costs &amp; scholarships. Covers two leaders for one day or two short days = $1,750. Will use specified bequest funds for these opportunities for 2021.</t>
  </si>
  <si>
    <t>Speakers &amp; supplies for special trainings and educational/engagement events. 6hrs per leader at $150/hr for four trainings = $3,600. Will use specified bequest funds for these opportunitis in 2021.</t>
  </si>
  <si>
    <t xml:space="preserve">Website &amp; Design </t>
  </si>
  <si>
    <r>
      <t xml:space="preserve">Salaries for full-time and part-time ministerial staff: Senior Pastor (full), Pastors (full), Pastoral Associate (12 hrs), Director of Music (30 hrs), Organist (6 hrs), The Gathering Worship Leader (weekly stipend), Children's Ministry Coordinator (15 hrs), Nursery Workers (varies), &amp; Facilities &amp; Operations Manager (35 hrs). </t>
    </r>
    <r>
      <rPr>
        <sz val="12"/>
        <color indexed="63"/>
        <rFont val="Calibri (Body)"/>
      </rPr>
      <t>No COLA raises for 2021</t>
    </r>
    <r>
      <rPr>
        <sz val="12"/>
        <color indexed="63"/>
        <rFont val="Calibri"/>
        <family val="2"/>
        <scheme val="minor"/>
      </rPr>
      <t>.</t>
    </r>
  </si>
  <si>
    <t>Includes monies from company matches ($1,000)</t>
  </si>
  <si>
    <t>TRF: NAME</t>
  </si>
  <si>
    <t xml:space="preserve">Used to fund ** (Line **) </t>
  </si>
  <si>
    <t>Fall 2021 "First Fridays at Calvary Concert Series" – 3 concerts would take place on the first Fridays of October and November, &amp; include our Christmas concert in December.</t>
  </si>
  <si>
    <r>
      <t>Includes software and cloudbase system fees: Altitude Payrol</t>
    </r>
    <r>
      <rPr>
        <sz val="12"/>
        <color theme="1"/>
        <rFont val="Calibri"/>
        <family val="2"/>
        <scheme val="minor"/>
      </rPr>
      <t>l (</t>
    </r>
    <r>
      <rPr>
        <sz val="12"/>
        <color theme="1"/>
        <rFont val="Calibri (Body)"/>
      </rPr>
      <t>$2,100</t>
    </r>
    <r>
      <rPr>
        <sz val="12"/>
        <color theme="1"/>
        <rFont val="Calibri"/>
        <family val="2"/>
        <scheme val="minor"/>
      </rPr>
      <t>), Quickbooks (</t>
    </r>
    <r>
      <rPr>
        <sz val="12"/>
        <color theme="1"/>
        <rFont val="Calibri (Body)"/>
      </rPr>
      <t>$900</t>
    </r>
    <r>
      <rPr>
        <sz val="12"/>
        <color theme="1"/>
        <rFont val="Calibri"/>
        <family val="2"/>
        <scheme val="minor"/>
      </rPr>
      <t>), Adobe Creative ($816), Servant Keeper database (</t>
    </r>
    <r>
      <rPr>
        <sz val="12"/>
        <color theme="1"/>
        <rFont val="Calibri (Body)"/>
      </rPr>
      <t>$1,000</t>
    </r>
    <r>
      <rPr>
        <sz val="12"/>
        <color theme="1"/>
        <rFont val="Calibri"/>
        <family val="2"/>
        <scheme val="minor"/>
      </rPr>
      <t>), Office 365 (</t>
    </r>
    <r>
      <rPr>
        <sz val="12"/>
        <color theme="1"/>
        <rFont val="Calibri (Body)"/>
      </rPr>
      <t>$1,400</t>
    </r>
    <r>
      <rPr>
        <sz val="12"/>
        <color theme="1"/>
        <rFont val="Calibri"/>
        <family val="2"/>
        <scheme val="minor"/>
      </rPr>
      <t xml:space="preserve">), ZOOM </t>
    </r>
    <r>
      <rPr>
        <sz val="12"/>
        <color theme="1"/>
        <rFont val="Calibri (Body)"/>
      </rPr>
      <t>($864</t>
    </r>
    <r>
      <rPr>
        <sz val="12"/>
        <color theme="1"/>
        <rFont val="Calibri"/>
        <family val="2"/>
        <scheme val="minor"/>
      </rPr>
      <t xml:space="preserve">); </t>
    </r>
    <r>
      <rPr>
        <sz val="12"/>
        <color theme="1"/>
        <rFont val="Calibri (Body)"/>
      </rPr>
      <t>The Church Network Membership ($200); PowerDirector video editing software ($175); Mailchimp ($376); Additional Network Support ($1,440); AnyDesk ($108)</t>
    </r>
  </si>
  <si>
    <t>Includes non-pledged tithes and offerings, loose offerings, seasonal offerings (including regular &amp; recurring on-line gifts). Based on 2020 actuals.</t>
  </si>
  <si>
    <r>
      <t>Electonic Funds Transfer Fees for Vanco ($3,360) &amp; Pushpay (</t>
    </r>
    <r>
      <rPr>
        <sz val="12"/>
        <color theme="1"/>
        <rFont val="Calibri (Body)"/>
      </rPr>
      <t>$6,000</t>
    </r>
    <r>
      <rPr>
        <sz val="12"/>
        <color theme="1"/>
        <rFont val="Calibri"/>
        <family val="2"/>
        <scheme val="minor"/>
      </rPr>
      <t>); Giving Envelopes (</t>
    </r>
    <r>
      <rPr>
        <sz val="12"/>
        <color theme="1"/>
        <rFont val="Calibri (Body)"/>
      </rPr>
      <t>$650</t>
    </r>
    <r>
      <rPr>
        <sz val="12"/>
        <color theme="1"/>
        <rFont val="Calibri"/>
        <family val="2"/>
        <scheme val="minor"/>
      </rPr>
      <t>); Costco ($60); Tax filing/reports ($200); RID machine/fees ($420); statements ($60)</t>
    </r>
  </si>
  <si>
    <t>Cash Reserve</t>
  </si>
  <si>
    <t>Includes all lawn care and snow removal; based on 2020 actuals</t>
  </si>
  <si>
    <t>Onsite hospitality ministry - food bags, grocery/gas giftcards, showers, laundry, phone calls, prayer, resourcing, etc. (money allocated for cost of resuseable bags and supplemental donation to the TRF funds). Will fund through special donations/drives.</t>
  </si>
  <si>
    <t>Will use bequest funds or memorial funds or other special giving. ($1,500-2,000)</t>
  </si>
  <si>
    <t xml:space="preserve">Includes ornaments for Tree of Hope &amp; Remembrance, yarn for baby blankets &amp; prayer shawls, anointing oil, wooden crosses, college care packages, gifts for members, who are moving, etc. Increase is because we are doing more "at home" delivery gifts durring COVID. Will use memorial funds/bequest funds to supplement ($500). </t>
  </si>
  <si>
    <t>Will use memorial funds/bequest funds ($1,000).</t>
  </si>
  <si>
    <t>includes funds for other related care ministries. Will use memorial funds/bequest funds if needed.</t>
  </si>
  <si>
    <t>Pays musician/sound tech fee for 1 funeral if a family can't pay. Will use Calvary Family Emergency Fund if needed.</t>
  </si>
  <si>
    <t xml:space="preserve">Includes food, coffee, paper goods, and kitchen supplies for all events, meals, &amp; receptions (including office hospitality); reduced expenses because of COVID restrictions. Will ask people for donations if we have hospitality events to help offset. </t>
  </si>
  <si>
    <t>Entertainment costs (non-food related) for fellowship events, including Movie Nights, Game Days, Chili Cook Off, etc.; $200 for outdoor projector. Will ask for donations if we have these events in 2021.</t>
  </si>
  <si>
    <t>Entertainment costs (non-food related) for Gathering Sunday ($450) and Trunk or Treat ($450). Will use bequest or memorial funds or ask people for donations to attend to offset costs.</t>
  </si>
  <si>
    <t xml:space="preserve">Ecumenical organization among many Christian denominations that comes together on justice &amp; faith related advocacy &amp; witness. </t>
  </si>
  <si>
    <t xml:space="preserve">Pre-packaged, individually wrapped communion supplies, budgeting for 1/2 of the year. Will work to get additional funding through memorial gifts. </t>
  </si>
  <si>
    <t>Piano (4 Total Tunings - $100 each ; 4/Sanctuary; 2/other additional tunings paid by rentals); Organ ($500/tuning three times per year); guitars &amp; other instruments</t>
  </si>
  <si>
    <t xml:space="preserve">Not needed as hosting in churches is not anticipated for 2021. </t>
  </si>
  <si>
    <t>Includes Senior Pastor, Pastors, Director of Music, &amp; Pastoral Associate (greatly reduced for 2021 due to conferences being virtual and much of ministry being virtual)</t>
  </si>
  <si>
    <t>Judson, Sparks, Augsburg Fortress, The Work of the People ($250 annual fee); Faith Formation Ministry team anticipates additional curriculum needs with new focus/restructuring. Will supplement with memorial funds/bequest funds.</t>
  </si>
  <si>
    <t xml:space="preserve">Includes Connections Class (guests &amp; new members); Support for a young families group the Faith Formation Ministry Team is planning. Will supplement with bequest funds. </t>
  </si>
  <si>
    <t>Two series with Spark House. Will supplement with memorial/bequest funds.</t>
  </si>
  <si>
    <t>Includes outreach &amp; evangelism; potentially beginning in summer. Will supplement with donations.</t>
  </si>
  <si>
    <t>Logo give-aways for VIP events, Gathering Sunday, PRIDEfest, Stewardship, etc. Will use leftover swag from previous years.</t>
  </si>
  <si>
    <t xml:space="preserve">Reduced because of building closure. </t>
  </si>
  <si>
    <t xml:space="preserve">Usually $500, eliminating for 2021. </t>
  </si>
  <si>
    <t>Usually $1,200 which pays for one session a quarter. Will seek to fund through the pastor's fund or donation/memorial funds/bequest funds.</t>
  </si>
  <si>
    <t>Fixed cost of printer contract. Includes internal printing costs and maintenance/upgrades of all office equipment (Frontier Communications/Great American Financial Services)</t>
  </si>
  <si>
    <t>Reduced due to building closure.</t>
  </si>
  <si>
    <t xml:space="preserve">Provides shelter &amp; resources for families experiencing homelessness and/or in vulnerable housing situations. Will seek to raise an additional funds in a special drive. </t>
  </si>
  <si>
    <t>Includes retreats, overnights, &amp; other special events; potentially beginning in summer. Will supplement with donations.</t>
  </si>
  <si>
    <t xml:space="preserve">Includes Accountant, Sound Techs, Video Producer (new item for 2021), stipend for Set-up help, &amp; taxes for the apartment. </t>
  </si>
  <si>
    <t>2021 Projected</t>
  </si>
  <si>
    <t>119 pledges  (2020 = 140 pledges totaling $620,866)</t>
  </si>
  <si>
    <t xml:space="preserve">Cash accumulated from previous years ($65,000) + PPP loan forgiveness transfer ($85,800); </t>
  </si>
  <si>
    <t xml:space="preserve">Fees for substitute/guest musicians: organists, accompanists, conductors, instrumentalists, and vocalists for Sunday and special services (Christmas, Lent, Easter)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</si>
</sst>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42" formatCode="_(&quot;$&quot;* #,##0_);_(&quot;$&quot;* \(#,##0\);_(&quot;$&quot;* &quot;-&quot;_);_(@_)"/>
    <numFmt numFmtId="43" formatCode="_(* #,##0.00_);_(* \(#,##0.00\);_(* &quot;-&quot;??_);_(@_)"/>
    <numFmt numFmtId="164" formatCode="&quot;$&quot;#,##0;[Red]&quot;$&quot;#,##0"/>
  </numFmts>
  <fonts count="53">
    <font>
      <sz val="12"/>
      <color indexed="63"/>
      <name val="Calibri"/>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charset val="129"/>
      <scheme val="minor"/>
    </font>
    <font>
      <sz val="12"/>
      <color theme="1"/>
      <name val="Calibri"/>
      <family val="2"/>
      <scheme val="minor"/>
    </font>
    <font>
      <sz val="12"/>
      <color theme="1"/>
      <name val="Calibri"/>
      <family val="2"/>
      <charset val="134"/>
      <scheme val="minor"/>
    </font>
    <font>
      <sz val="12"/>
      <color theme="1"/>
      <name val="Calibri"/>
      <family val="2"/>
      <scheme val="minor"/>
    </font>
    <font>
      <sz val="12"/>
      <color theme="1"/>
      <name val="Calibri"/>
      <family val="2"/>
      <scheme val="minor"/>
    </font>
    <font>
      <b/>
      <sz val="15"/>
      <color theme="1" tint="0.24994659260841701"/>
      <name val="Calibri"/>
      <family val="2"/>
      <scheme val="minor"/>
    </font>
    <font>
      <sz val="8"/>
      <name val="Calibri"/>
      <family val="2"/>
      <scheme val="minor"/>
    </font>
    <font>
      <sz val="9"/>
      <color indexed="81"/>
      <name val="Geneva"/>
      <family val="2"/>
    </font>
    <font>
      <b/>
      <sz val="9"/>
      <color indexed="81"/>
      <name val="Geneva"/>
      <family val="2"/>
    </font>
    <font>
      <u/>
      <sz val="11"/>
      <color theme="10"/>
      <name val="Calibri"/>
      <family val="2"/>
      <scheme val="minor"/>
    </font>
    <font>
      <u/>
      <sz val="11"/>
      <color theme="11"/>
      <name val="Calibri"/>
      <family val="2"/>
      <scheme val="minor"/>
    </font>
    <font>
      <u/>
      <sz val="12"/>
      <color theme="10"/>
      <name val="Calibri"/>
      <family val="2"/>
      <scheme val="minor"/>
    </font>
    <font>
      <u/>
      <sz val="12"/>
      <color theme="11"/>
      <name val="Calibri"/>
      <family val="2"/>
      <scheme val="minor"/>
    </font>
    <font>
      <b/>
      <sz val="12"/>
      <color indexed="63"/>
      <name val="Calibri"/>
      <family val="2"/>
      <scheme val="minor"/>
    </font>
    <font>
      <b/>
      <sz val="20"/>
      <color theme="1" tint="0.24994659260841701"/>
      <name val="Calibri"/>
      <family val="2"/>
      <scheme val="minor"/>
    </font>
    <font>
      <sz val="12"/>
      <color indexed="63"/>
      <name val="Calibri"/>
      <family val="2"/>
      <scheme val="minor"/>
    </font>
    <font>
      <b/>
      <sz val="12"/>
      <color theme="1"/>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sz val="12"/>
      <color rgb="FF333333"/>
      <name val="Calibri"/>
      <family val="2"/>
      <scheme val="minor"/>
    </font>
    <font>
      <sz val="12"/>
      <color rgb="FFFF0000"/>
      <name val="Calibri"/>
      <family val="2"/>
      <scheme val="minor"/>
    </font>
    <font>
      <b/>
      <sz val="12"/>
      <name val="Calibri"/>
      <family val="2"/>
      <scheme val="minor"/>
    </font>
    <font>
      <b/>
      <sz val="12"/>
      <color rgb="FF3F3F3F"/>
      <name val="Calibri"/>
      <family val="2"/>
      <scheme val="minor"/>
    </font>
    <font>
      <b/>
      <sz val="16"/>
      <color theme="0"/>
      <name val="Calibri"/>
      <family val="2"/>
      <scheme val="minor"/>
    </font>
    <font>
      <sz val="12"/>
      <color rgb="FF3F3F3F"/>
      <name val="Calibri"/>
      <family val="2"/>
      <scheme val="minor"/>
    </font>
    <font>
      <sz val="12"/>
      <color theme="1"/>
      <name val="Calibri (Body)"/>
    </font>
    <font>
      <b/>
      <sz val="9"/>
      <color rgb="FF000000"/>
      <name val="Geneva"/>
      <family val="2"/>
      <charset val="1"/>
    </font>
    <font>
      <sz val="12"/>
      <color indexed="63"/>
      <name val="Calibri (Body)"/>
    </font>
    <font>
      <sz val="12"/>
      <color rgb="FF7030A0"/>
      <name val="Calibri (Body)"/>
    </font>
    <font>
      <u/>
      <sz val="12"/>
      <color indexed="63"/>
      <name val="Calibri"/>
      <family val="2"/>
      <scheme val="minor"/>
    </font>
  </fonts>
  <fills count="32">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4" tint="0.79998168889431442"/>
        <bgColor indexed="64"/>
      </patternFill>
    </fill>
    <fill>
      <patternFill patternType="solid">
        <fgColor rgb="FFF2DCDB"/>
        <bgColor rgb="FF000000"/>
      </patternFill>
    </fill>
    <fill>
      <patternFill patternType="solid">
        <fgColor rgb="FFE4DFEC"/>
        <bgColor rgb="FF000000"/>
      </patternFill>
    </fill>
    <fill>
      <patternFill patternType="solid">
        <fgColor rgb="FFB1A0C7"/>
        <bgColor rgb="FF000000"/>
      </patternFill>
    </fill>
    <fill>
      <patternFill patternType="solid">
        <fgColor rgb="FFFFFFCC"/>
      </patternFill>
    </fill>
    <fill>
      <patternFill patternType="solid">
        <fgColor theme="6"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7" tint="0.59999389629810485"/>
        <bgColor rgb="FF000000"/>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2F2F2"/>
        <bgColor rgb="FF000000"/>
      </patternFill>
    </fill>
    <fill>
      <patternFill patternType="solid">
        <fgColor rgb="FFCCFF66"/>
        <bgColor indexed="64"/>
      </patternFill>
    </fill>
    <fill>
      <patternFill patternType="solid">
        <fgColor theme="7" tint="0.79998168889431442"/>
        <bgColor rgb="FF000000"/>
      </patternFill>
    </fill>
    <fill>
      <patternFill patternType="solid">
        <fgColor rgb="FFFFFECF"/>
        <bgColor indexed="64"/>
      </patternFill>
    </fill>
    <fill>
      <patternFill patternType="solid">
        <fgColor theme="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7" tint="0.39997558519241921"/>
        <bgColor rgb="FF000000"/>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EAAAED"/>
        <bgColor indexed="64"/>
      </patternFill>
    </fill>
  </fills>
  <borders count="20">
    <border>
      <left/>
      <right/>
      <top/>
      <bottom/>
      <diagonal/>
    </border>
    <border>
      <left/>
      <right/>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50">
    <xf numFmtId="0" fontId="0" fillId="0" borderId="0"/>
    <xf numFmtId="0" fontId="27" fillId="0" borderId="1" applyNumberFormat="0" applyFill="0" applyProtection="0">
      <alignment horizontal="left"/>
    </xf>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26" fillId="2" borderId="0" applyNumberFormat="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9" fontId="37" fillId="0" borderId="0" applyFont="0" applyFill="0" applyBorder="0" applyAlignment="0" applyProtection="0"/>
    <xf numFmtId="0" fontId="37" fillId="8" borderId="9" applyNumberFormat="0" applyFont="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cellStyleXfs>
  <cellXfs count="280">
    <xf numFmtId="0" fontId="0" fillId="0" borderId="0" xfId="0"/>
    <xf numFmtId="0" fontId="0" fillId="0" borderId="0" xfId="0" applyBorder="1"/>
    <xf numFmtId="0" fontId="0" fillId="0" borderId="0" xfId="0" applyBorder="1" applyAlignment="1">
      <alignment horizontal="center" vertical="center"/>
    </xf>
    <xf numFmtId="0" fontId="27" fillId="0" borderId="1" xfId="1">
      <alignment horizontal="left"/>
    </xf>
    <xf numFmtId="0" fontId="27" fillId="0" borderId="1" xfId="1" applyAlignment="1">
      <alignment horizontal="center" vertical="center"/>
    </xf>
    <xf numFmtId="0" fontId="27" fillId="0" borderId="1" xfId="1" applyAlignment="1">
      <alignment vertical="center" wrapText="1"/>
    </xf>
    <xf numFmtId="0" fontId="0" fillId="0" borderId="2" xfId="0" applyBorder="1"/>
    <xf numFmtId="0" fontId="0" fillId="0" borderId="3" xfId="0" applyBorder="1" applyAlignment="1"/>
    <xf numFmtId="0" fontId="0" fillId="0" borderId="3" xfId="0" applyBorder="1"/>
    <xf numFmtId="0" fontId="0" fillId="0" borderId="4" xfId="0" applyBorder="1"/>
    <xf numFmtId="0" fontId="0" fillId="0" borderId="5" xfId="0" applyBorder="1"/>
    <xf numFmtId="0" fontId="0" fillId="0" borderId="6" xfId="0" applyBorder="1"/>
    <xf numFmtId="6" fontId="0" fillId="0" borderId="0" xfId="0" applyNumberFormat="1" applyBorder="1"/>
    <xf numFmtId="0" fontId="0" fillId="0" borderId="7" xfId="0" applyBorder="1"/>
    <xf numFmtId="6" fontId="0" fillId="0" borderId="1" xfId="0" applyNumberFormat="1" applyBorder="1"/>
    <xf numFmtId="0" fontId="0" fillId="0" borderId="1" xfId="0" applyBorder="1"/>
    <xf numFmtId="0" fontId="0" fillId="0" borderId="8" xfId="0" applyBorder="1"/>
    <xf numFmtId="0" fontId="27" fillId="0" borderId="0" xfId="1" applyBorder="1" applyAlignment="1">
      <alignment vertical="center" wrapText="1"/>
    </xf>
    <xf numFmtId="6" fontId="0" fillId="0" borderId="0" xfId="0" applyNumberFormat="1" applyFont="1" applyBorder="1"/>
    <xf numFmtId="6" fontId="35" fillId="0" borderId="0" xfId="0" applyNumberFormat="1" applyFont="1" applyBorder="1"/>
    <xf numFmtId="0" fontId="36" fillId="0" borderId="1" xfId="1" applyFont="1" applyAlignment="1">
      <alignment horizontal="left" vertic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38" fillId="22" borderId="10" xfId="35" applyFont="1" applyFill="1" applyBorder="1" applyAlignment="1" applyProtection="1">
      <alignment horizontal="left" wrapText="1"/>
      <protection locked="0"/>
    </xf>
    <xf numFmtId="0" fontId="21" fillId="22" borderId="10" xfId="35" applyFont="1" applyFill="1" applyBorder="1" applyAlignment="1" applyProtection="1">
      <alignment horizontal="left" wrapText="1"/>
      <protection locked="0"/>
    </xf>
    <xf numFmtId="6" fontId="38" fillId="22" borderId="10" xfId="35" applyNumberFormat="1" applyFont="1" applyFill="1" applyBorder="1" applyAlignment="1" applyProtection="1">
      <alignment horizontal="right" wrapText="1"/>
      <protection locked="0"/>
    </xf>
    <xf numFmtId="0" fontId="0" fillId="0" borderId="10" xfId="0" applyFill="1" applyBorder="1" applyAlignment="1" applyProtection="1">
      <alignment horizontal="left" wrapText="1"/>
      <protection locked="0"/>
    </xf>
    <xf numFmtId="0" fontId="0" fillId="22" borderId="10" xfId="0" applyFill="1" applyBorder="1" applyAlignment="1" applyProtection="1">
      <alignment horizontal="left" wrapText="1"/>
      <protection locked="0"/>
    </xf>
    <xf numFmtId="0" fontId="35" fillId="23" borderId="10" xfId="0" applyFont="1" applyFill="1" applyBorder="1" applyAlignment="1" applyProtection="1">
      <alignment horizontal="center" wrapText="1"/>
      <protection locked="0"/>
    </xf>
    <xf numFmtId="0" fontId="37" fillId="23" borderId="10" xfId="0" applyFont="1" applyFill="1" applyBorder="1" applyAlignment="1" applyProtection="1">
      <alignment horizontal="center" wrapText="1"/>
      <protection locked="0"/>
    </xf>
    <xf numFmtId="0" fontId="0" fillId="0" borderId="10" xfId="0" applyBorder="1" applyAlignment="1" applyProtection="1">
      <alignment horizontal="left" wrapText="1"/>
      <protection locked="0"/>
    </xf>
    <xf numFmtId="0" fontId="38" fillId="4" borderId="10" xfId="12" applyFont="1" applyFill="1" applyBorder="1" applyAlignment="1" applyProtection="1">
      <alignment horizontal="left" wrapText="1"/>
      <protection locked="0"/>
    </xf>
    <xf numFmtId="0" fontId="21" fillId="4" borderId="10" xfId="12" applyFont="1" applyFill="1" applyBorder="1" applyAlignment="1" applyProtection="1">
      <alignment horizontal="left" wrapText="1"/>
      <protection locked="0"/>
    </xf>
    <xf numFmtId="6" fontId="26" fillId="4" borderId="10" xfId="12" applyNumberFormat="1" applyFill="1" applyBorder="1" applyAlignment="1" applyProtection="1">
      <alignment horizontal="right" wrapText="1"/>
      <protection locked="0"/>
    </xf>
    <xf numFmtId="0" fontId="0" fillId="4" borderId="10" xfId="0" applyFill="1" applyBorder="1" applyAlignment="1" applyProtection="1">
      <alignment horizontal="left" wrapText="1"/>
      <protection locked="0"/>
    </xf>
    <xf numFmtId="0" fontId="38" fillId="4" borderId="10" xfId="12" applyFont="1" applyFill="1" applyBorder="1" applyAlignment="1" applyProtection="1">
      <alignment horizontal="left"/>
      <protection locked="0"/>
    </xf>
    <xf numFmtId="0" fontId="21" fillId="4" borderId="10" xfId="12" applyFont="1" applyFill="1" applyBorder="1" applyAlignment="1" applyProtection="1">
      <alignment horizontal="left"/>
      <protection locked="0"/>
    </xf>
    <xf numFmtId="0" fontId="0" fillId="0" borderId="10" xfId="0" applyFill="1" applyBorder="1" applyAlignment="1" applyProtection="1">
      <alignment horizontal="left"/>
      <protection locked="0"/>
    </xf>
    <xf numFmtId="0" fontId="0" fillId="4" borderId="10" xfId="0" applyFill="1" applyBorder="1" applyAlignment="1" applyProtection="1">
      <alignment horizontal="left"/>
      <protection locked="0"/>
    </xf>
    <xf numFmtId="6" fontId="38" fillId="4" borderId="10" xfId="12" applyNumberFormat="1" applyFont="1" applyFill="1" applyBorder="1" applyAlignment="1" applyProtection="1">
      <alignment horizontal="right" wrapText="1"/>
      <protection locked="0"/>
    </xf>
    <xf numFmtId="0" fontId="35" fillId="0" borderId="10" xfId="0" applyFont="1" applyFill="1" applyBorder="1" applyAlignment="1" applyProtection="1">
      <alignment horizontal="left" wrapText="1"/>
      <protection locked="0"/>
    </xf>
    <xf numFmtId="0" fontId="35" fillId="4" borderId="10" xfId="0" applyFont="1" applyFill="1" applyBorder="1" applyAlignment="1" applyProtection="1">
      <alignment horizontal="left" wrapText="1"/>
      <protection locked="0"/>
    </xf>
    <xf numFmtId="0" fontId="35" fillId="3" borderId="10" xfId="0" applyFont="1" applyFill="1" applyBorder="1" applyAlignment="1" applyProtection="1">
      <alignment horizontal="left" wrapText="1"/>
      <protection locked="0"/>
    </xf>
    <xf numFmtId="0" fontId="37" fillId="3" borderId="10" xfId="0" applyFont="1" applyFill="1" applyBorder="1" applyAlignment="1" applyProtection="1">
      <alignment horizontal="left" wrapText="1"/>
      <protection locked="0"/>
    </xf>
    <xf numFmtId="42" fontId="0" fillId="3" borderId="10" xfId="0" applyNumberFormat="1" applyFill="1" applyBorder="1" applyAlignment="1" applyProtection="1">
      <alignment horizontal="right" wrapText="1"/>
      <protection locked="0"/>
    </xf>
    <xf numFmtId="0" fontId="0" fillId="3" borderId="10" xfId="0" applyFill="1" applyBorder="1" applyAlignment="1" applyProtection="1">
      <alignment horizontal="left" wrapText="1"/>
      <protection locked="0"/>
    </xf>
    <xf numFmtId="0" fontId="40" fillId="5" borderId="10" xfId="0" applyFont="1" applyFill="1" applyBorder="1" applyAlignment="1" applyProtection="1">
      <alignment horizontal="left" wrapText="1"/>
      <protection locked="0"/>
    </xf>
    <xf numFmtId="0" fontId="41" fillId="5" borderId="10" xfId="0" applyFont="1" applyFill="1" applyBorder="1" applyAlignment="1" applyProtection="1">
      <alignment horizontal="left" wrapText="1"/>
      <protection locked="0"/>
    </xf>
    <xf numFmtId="6" fontId="41" fillId="5" borderId="10" xfId="0" applyNumberFormat="1" applyFont="1" applyFill="1" applyBorder="1" applyAlignment="1" applyProtection="1">
      <alignment horizontal="right" wrapText="1"/>
      <protection locked="0"/>
    </xf>
    <xf numFmtId="0" fontId="39" fillId="0" borderId="10" xfId="0" applyFont="1" applyFill="1" applyBorder="1" applyAlignment="1" applyProtection="1">
      <alignment horizontal="left" wrapText="1"/>
      <protection locked="0"/>
    </xf>
    <xf numFmtId="0" fontId="39" fillId="3" borderId="10" xfId="0" applyFont="1" applyFill="1" applyBorder="1" applyAlignment="1" applyProtection="1">
      <alignment horizontal="left" wrapText="1"/>
      <protection locked="0"/>
    </xf>
    <xf numFmtId="6" fontId="40" fillId="5" borderId="10" xfId="0" applyNumberFormat="1" applyFont="1" applyFill="1" applyBorder="1" applyAlignment="1" applyProtection="1">
      <alignment horizontal="right" wrapText="1"/>
      <protection locked="0"/>
    </xf>
    <xf numFmtId="0" fontId="35" fillId="0" borderId="10" xfId="0" applyFont="1" applyBorder="1" applyAlignment="1" applyProtection="1">
      <alignment horizontal="left" wrapText="1"/>
      <protection locked="0"/>
    </xf>
    <xf numFmtId="0" fontId="37" fillId="0" borderId="10" xfId="0" applyFont="1" applyBorder="1" applyAlignment="1" applyProtection="1">
      <alignment horizontal="left" wrapText="1"/>
      <protection locked="0"/>
    </xf>
    <xf numFmtId="0" fontId="0" fillId="0" borderId="10" xfId="0" applyBorder="1" applyAlignment="1" applyProtection="1">
      <alignment horizontal="right" wrapText="1"/>
      <protection locked="0"/>
    </xf>
    <xf numFmtId="0" fontId="40" fillId="6" borderId="10" xfId="0" applyFont="1" applyFill="1" applyBorder="1" applyAlignment="1" applyProtection="1">
      <alignment horizontal="left" wrapText="1"/>
      <protection locked="0"/>
    </xf>
    <xf numFmtId="0" fontId="41" fillId="6" borderId="10" xfId="0" applyFont="1" applyFill="1" applyBorder="1" applyAlignment="1" applyProtection="1">
      <alignment horizontal="left" wrapText="1"/>
      <protection locked="0"/>
    </xf>
    <xf numFmtId="6" fontId="41" fillId="6" borderId="10" xfId="0" applyNumberFormat="1" applyFont="1" applyFill="1" applyBorder="1" applyAlignment="1" applyProtection="1">
      <alignment horizontal="right" wrapText="1"/>
      <protection locked="0"/>
    </xf>
    <xf numFmtId="0" fontId="40" fillId="15" borderId="10" xfId="0" applyFont="1" applyFill="1" applyBorder="1" applyAlignment="1" applyProtection="1">
      <alignment horizontal="left" wrapText="1"/>
      <protection locked="0"/>
    </xf>
    <xf numFmtId="0" fontId="41" fillId="15" borderId="10" xfId="0" applyFont="1" applyFill="1" applyBorder="1" applyAlignment="1" applyProtection="1">
      <alignment horizontal="left" wrapText="1"/>
      <protection locked="0"/>
    </xf>
    <xf numFmtId="6" fontId="41" fillId="15" borderId="10" xfId="0" applyNumberFormat="1" applyFont="1" applyFill="1" applyBorder="1" applyAlignment="1" applyProtection="1">
      <alignment horizontal="right" wrapText="1"/>
      <protection locked="0"/>
    </xf>
    <xf numFmtId="0" fontId="0" fillId="18" borderId="10" xfId="0" applyFill="1" applyBorder="1" applyAlignment="1" applyProtection="1">
      <alignment horizontal="left" wrapText="1"/>
      <protection locked="0"/>
    </xf>
    <xf numFmtId="0" fontId="40" fillId="27" borderId="10" xfId="0" applyFont="1" applyFill="1" applyBorder="1" applyAlignment="1" applyProtection="1">
      <alignment horizontal="left" wrapText="1"/>
      <protection locked="0"/>
    </xf>
    <xf numFmtId="0" fontId="41" fillId="27" borderId="10" xfId="0" applyFont="1" applyFill="1" applyBorder="1" applyAlignment="1" applyProtection="1">
      <alignment horizontal="left" wrapText="1"/>
      <protection locked="0"/>
    </xf>
    <xf numFmtId="6" fontId="41" fillId="27" borderId="10" xfId="0" applyNumberFormat="1" applyFont="1" applyFill="1" applyBorder="1" applyAlignment="1" applyProtection="1">
      <alignment horizontal="right" wrapText="1"/>
      <protection locked="0"/>
    </xf>
    <xf numFmtId="0" fontId="0" fillId="29" borderId="10" xfId="0" applyFill="1" applyBorder="1" applyAlignment="1" applyProtection="1">
      <alignment horizontal="left" wrapText="1"/>
      <protection locked="0"/>
    </xf>
    <xf numFmtId="0" fontId="40" fillId="21" borderId="10" xfId="0" applyFont="1" applyFill="1" applyBorder="1" applyAlignment="1" applyProtection="1">
      <alignment horizontal="left" wrapText="1"/>
      <protection locked="0"/>
    </xf>
    <xf numFmtId="0" fontId="41" fillId="21" borderId="10" xfId="0" applyFont="1" applyFill="1" applyBorder="1" applyAlignment="1" applyProtection="1">
      <alignment horizontal="left" wrapText="1"/>
      <protection locked="0"/>
    </xf>
    <xf numFmtId="6" fontId="41" fillId="21" borderId="10" xfId="0" applyNumberFormat="1" applyFont="1" applyFill="1" applyBorder="1" applyAlignment="1" applyProtection="1">
      <alignment horizontal="right" wrapText="1"/>
      <protection locked="0"/>
    </xf>
    <xf numFmtId="0" fontId="0" fillId="28" borderId="10" xfId="0" applyFill="1" applyBorder="1" applyAlignment="1" applyProtection="1">
      <alignment horizontal="left" wrapText="1"/>
      <protection locked="0"/>
    </xf>
    <xf numFmtId="0" fontId="40" fillId="7" borderId="10" xfId="0" applyFont="1" applyFill="1" applyBorder="1" applyAlignment="1" applyProtection="1">
      <alignment horizontal="left" wrapText="1"/>
      <protection locked="0"/>
    </xf>
    <xf numFmtId="6" fontId="40" fillId="7" borderId="10" xfId="0" applyNumberFormat="1" applyFont="1" applyFill="1" applyBorder="1" applyAlignment="1" applyProtection="1">
      <alignment horizontal="right" wrapText="1"/>
      <protection locked="0"/>
    </xf>
    <xf numFmtId="0" fontId="35" fillId="16" borderId="10" xfId="0" applyFont="1" applyFill="1" applyBorder="1" applyAlignment="1" applyProtection="1">
      <alignment horizontal="left" wrapText="1"/>
      <protection locked="0"/>
    </xf>
    <xf numFmtId="0" fontId="37" fillId="16" borderId="10" xfId="0" applyFont="1" applyFill="1" applyBorder="1" applyAlignment="1" applyProtection="1">
      <alignment horizontal="left" wrapText="1"/>
      <protection locked="0"/>
    </xf>
    <xf numFmtId="164" fontId="0" fillId="16" borderId="10" xfId="0" applyNumberFormat="1" applyFill="1" applyBorder="1" applyAlignment="1" applyProtection="1">
      <alignment horizontal="right" wrapText="1"/>
      <protection locked="0"/>
    </xf>
    <xf numFmtId="0" fontId="38" fillId="16" borderId="10" xfId="35" applyFont="1" applyFill="1" applyBorder="1" applyAlignment="1" applyProtection="1">
      <alignment horizontal="left" wrapText="1"/>
      <protection locked="0"/>
    </xf>
    <xf numFmtId="6" fontId="38" fillId="16" borderId="10" xfId="35" applyNumberFormat="1" applyFont="1" applyFill="1" applyBorder="1" applyAlignment="1" applyProtection="1">
      <alignment horizontal="right" wrapText="1"/>
      <protection locked="0"/>
    </xf>
    <xf numFmtId="0" fontId="0" fillId="16" borderId="10" xfId="0" applyFill="1" applyBorder="1" applyAlignment="1" applyProtection="1">
      <alignment horizontal="left" wrapText="1"/>
      <protection locked="0"/>
    </xf>
    <xf numFmtId="0" fontId="45" fillId="19" borderId="10" xfId="0" applyFont="1" applyFill="1" applyBorder="1" applyAlignment="1" applyProtection="1">
      <alignment horizontal="left" wrapText="1"/>
      <protection locked="0"/>
    </xf>
    <xf numFmtId="0" fontId="47" fillId="19" borderId="10" xfId="0" applyFont="1" applyFill="1" applyBorder="1" applyAlignment="1" applyProtection="1">
      <alignment horizontal="left" wrapText="1"/>
      <protection locked="0"/>
    </xf>
    <xf numFmtId="43" fontId="45" fillId="19" borderId="10" xfId="0" applyNumberFormat="1" applyFont="1" applyFill="1" applyBorder="1" applyAlignment="1" applyProtection="1">
      <alignment horizontal="right" wrapText="1"/>
      <protection locked="0"/>
    </xf>
    <xf numFmtId="0" fontId="44" fillId="24" borderId="10" xfId="33" applyFont="1" applyFill="1" applyBorder="1" applyAlignment="1" applyProtection="1">
      <alignment horizontal="left" wrapText="1"/>
      <protection locked="0"/>
    </xf>
    <xf numFmtId="0" fontId="39" fillId="24" borderId="10" xfId="33" applyFont="1" applyFill="1" applyBorder="1" applyAlignment="1" applyProtection="1">
      <alignment horizontal="left" wrapText="1"/>
      <protection locked="0"/>
    </xf>
    <xf numFmtId="6" fontId="39" fillId="24" borderId="10" xfId="33" applyNumberFormat="1" applyFont="1" applyFill="1" applyBorder="1" applyAlignment="1" applyProtection="1">
      <alignment horizontal="right" wrapText="1"/>
      <protection locked="0"/>
    </xf>
    <xf numFmtId="0" fontId="43" fillId="0" borderId="10" xfId="0" applyFont="1" applyFill="1" applyBorder="1" applyAlignment="1" applyProtection="1">
      <alignment horizontal="left" wrapText="1"/>
      <protection locked="0"/>
    </xf>
    <xf numFmtId="0" fontId="43" fillId="24" borderId="10" xfId="0" applyFont="1" applyFill="1" applyBorder="1" applyAlignment="1" applyProtection="1">
      <alignment horizontal="left" wrapText="1"/>
      <protection locked="0"/>
    </xf>
    <xf numFmtId="0" fontId="38" fillId="24" borderId="10" xfId="33" applyFont="1" applyFill="1" applyBorder="1" applyAlignment="1" applyProtection="1">
      <alignment horizontal="left" wrapText="1"/>
      <protection locked="0"/>
    </xf>
    <xf numFmtId="0" fontId="21" fillId="24" borderId="10" xfId="33" applyFont="1" applyFill="1" applyBorder="1" applyAlignment="1" applyProtection="1">
      <alignment horizontal="left" wrapText="1"/>
      <protection locked="0"/>
    </xf>
    <xf numFmtId="6" fontId="25" fillId="24" borderId="10" xfId="33" applyNumberFormat="1" applyFont="1" applyFill="1" applyBorder="1" applyAlignment="1" applyProtection="1">
      <alignment horizontal="right" wrapText="1"/>
      <protection locked="0"/>
    </xf>
    <xf numFmtId="0" fontId="0" fillId="24" borderId="10" xfId="0" applyFill="1" applyBorder="1" applyAlignment="1" applyProtection="1">
      <alignment horizontal="left" wrapText="1"/>
      <protection locked="0"/>
    </xf>
    <xf numFmtId="0" fontId="38" fillId="14" borderId="10" xfId="33" applyFont="1" applyFill="1" applyBorder="1" applyAlignment="1" applyProtection="1">
      <alignment horizontal="left" wrapText="1"/>
      <protection locked="0"/>
    </xf>
    <xf numFmtId="6" fontId="25" fillId="14" borderId="10" xfId="33" applyNumberFormat="1" applyFont="1" applyFill="1" applyBorder="1" applyAlignment="1" applyProtection="1">
      <alignment horizontal="right" wrapText="1"/>
      <protection locked="0"/>
    </xf>
    <xf numFmtId="0" fontId="0" fillId="14" borderId="10" xfId="0" applyFill="1" applyBorder="1" applyAlignment="1" applyProtection="1">
      <alignment horizontal="left" wrapText="1"/>
      <protection locked="0"/>
    </xf>
    <xf numFmtId="6" fontId="38" fillId="24" borderId="10" xfId="33" applyNumberFormat="1" applyFont="1" applyFill="1" applyBorder="1" applyAlignment="1" applyProtection="1">
      <alignment horizontal="right" wrapText="1"/>
      <protection locked="0"/>
    </xf>
    <xf numFmtId="0" fontId="38" fillId="26" borderId="10" xfId="34" applyFont="1" applyFill="1" applyBorder="1" applyAlignment="1" applyProtection="1">
      <alignment horizontal="left" wrapText="1"/>
      <protection locked="0"/>
    </xf>
    <xf numFmtId="0" fontId="21" fillId="26" borderId="10" xfId="34" applyFont="1" applyFill="1" applyBorder="1" applyAlignment="1" applyProtection="1">
      <alignment horizontal="left" wrapText="1"/>
      <protection locked="0"/>
    </xf>
    <xf numFmtId="6" fontId="25" fillId="26" borderId="10" xfId="34" applyNumberFormat="1" applyFont="1" applyFill="1" applyBorder="1" applyAlignment="1" applyProtection="1">
      <alignment horizontal="right" wrapText="1"/>
      <protection locked="0"/>
    </xf>
    <xf numFmtId="0" fontId="0" fillId="26" borderId="10" xfId="0" applyFill="1" applyBorder="1" applyAlignment="1" applyProtection="1">
      <alignment horizontal="left" wrapText="1"/>
      <protection locked="0"/>
    </xf>
    <xf numFmtId="0" fontId="38" fillId="17" borderId="10" xfId="34" applyFont="1" applyFill="1" applyBorder="1" applyAlignment="1" applyProtection="1">
      <alignment horizontal="left" wrapText="1"/>
      <protection locked="0"/>
    </xf>
    <xf numFmtId="0" fontId="21" fillId="17" borderId="10" xfId="34" applyFont="1" applyFill="1" applyBorder="1" applyAlignment="1" applyProtection="1">
      <alignment horizontal="left" wrapText="1"/>
      <protection locked="0"/>
    </xf>
    <xf numFmtId="6" fontId="25" fillId="17" borderId="10" xfId="34" applyNumberFormat="1" applyFont="1" applyFill="1" applyBorder="1" applyAlignment="1" applyProtection="1">
      <alignment horizontal="right" wrapText="1"/>
      <protection locked="0"/>
    </xf>
    <xf numFmtId="0" fontId="0" fillId="17" borderId="10" xfId="0" applyFill="1" applyBorder="1" applyAlignment="1" applyProtection="1">
      <alignment horizontal="left" wrapText="1"/>
      <protection locked="0"/>
    </xf>
    <xf numFmtId="0" fontId="38" fillId="30" borderId="10" xfId="34" applyFont="1" applyFill="1" applyBorder="1" applyAlignment="1" applyProtection="1">
      <alignment horizontal="left" wrapText="1"/>
      <protection locked="0"/>
    </xf>
    <xf numFmtId="0" fontId="21" fillId="30" borderId="10" xfId="34" applyFont="1" applyFill="1" applyBorder="1" applyAlignment="1" applyProtection="1">
      <alignment horizontal="left" wrapText="1"/>
      <protection locked="0"/>
    </xf>
    <xf numFmtId="6" fontId="25" fillId="30" borderId="10" xfId="34" applyNumberFormat="1" applyFont="1" applyFill="1" applyBorder="1" applyAlignment="1" applyProtection="1">
      <alignment horizontal="right" wrapText="1"/>
      <protection locked="0"/>
    </xf>
    <xf numFmtId="0" fontId="0" fillId="30" borderId="10" xfId="0" applyFill="1" applyBorder="1" applyAlignment="1" applyProtection="1">
      <alignment horizontal="left" wrapText="1"/>
      <protection locked="0"/>
    </xf>
    <xf numFmtId="6" fontId="38" fillId="26" borderId="10" xfId="34" applyNumberFormat="1" applyFont="1" applyFill="1" applyBorder="1" applyAlignment="1" applyProtection="1">
      <alignment horizontal="right" wrapText="1"/>
      <protection locked="0"/>
    </xf>
    <xf numFmtId="0" fontId="26" fillId="0" borderId="10" xfId="12" applyFill="1" applyBorder="1" applyAlignment="1" applyProtection="1">
      <alignment horizontal="left" wrapText="1"/>
      <protection locked="0"/>
    </xf>
    <xf numFmtId="0" fontId="26" fillId="4" borderId="10" xfId="12" applyFill="1" applyBorder="1" applyAlignment="1" applyProtection="1">
      <alignment horizontal="left" wrapText="1"/>
      <protection locked="0"/>
    </xf>
    <xf numFmtId="0" fontId="44" fillId="14" borderId="10" xfId="12" applyFont="1" applyFill="1" applyBorder="1" applyAlignment="1" applyProtection="1">
      <alignment horizontal="left" wrapText="1"/>
      <protection locked="0"/>
    </xf>
    <xf numFmtId="0" fontId="39" fillId="14" borderId="10" xfId="12" applyFont="1" applyFill="1" applyBorder="1" applyAlignment="1" applyProtection="1">
      <alignment horizontal="left" wrapText="1"/>
      <protection locked="0"/>
    </xf>
    <xf numFmtId="6" fontId="39" fillId="14" borderId="10" xfId="12" applyNumberFormat="1" applyFont="1" applyFill="1" applyBorder="1" applyAlignment="1" applyProtection="1">
      <alignment horizontal="right" wrapText="1"/>
      <protection locked="0"/>
    </xf>
    <xf numFmtId="0" fontId="43" fillId="0" borderId="10" xfId="12" applyFont="1" applyFill="1" applyBorder="1" applyAlignment="1" applyProtection="1">
      <alignment horizontal="left" wrapText="1"/>
      <protection locked="0"/>
    </xf>
    <xf numFmtId="0" fontId="43" fillId="14" borderId="10" xfId="12" applyFont="1" applyFill="1" applyBorder="1" applyAlignment="1" applyProtection="1">
      <alignment horizontal="left" wrapText="1"/>
      <protection locked="0"/>
    </xf>
    <xf numFmtId="0" fontId="38" fillId="14" borderId="10" xfId="12" applyFont="1" applyFill="1" applyBorder="1" applyAlignment="1" applyProtection="1">
      <alignment horizontal="left" wrapText="1"/>
      <protection locked="0"/>
    </xf>
    <xf numFmtId="0" fontId="21" fillId="14" borderId="10" xfId="12" applyFont="1" applyFill="1" applyBorder="1" applyAlignment="1" applyProtection="1">
      <alignment horizontal="left" wrapText="1"/>
      <protection locked="0"/>
    </xf>
    <xf numFmtId="6" fontId="26" fillId="14" borderId="10" xfId="12" applyNumberFormat="1" applyFill="1" applyBorder="1" applyAlignment="1" applyProtection="1">
      <alignment horizontal="right" wrapText="1"/>
      <protection locked="0"/>
    </xf>
    <xf numFmtId="0" fontId="26" fillId="14" borderId="10" xfId="12" applyFill="1" applyBorder="1" applyAlignment="1" applyProtection="1">
      <alignment horizontal="left" wrapText="1"/>
      <protection locked="0"/>
    </xf>
    <xf numFmtId="0" fontId="39" fillId="0" borderId="10" xfId="12" applyFont="1" applyFill="1" applyBorder="1" applyAlignment="1" applyProtection="1">
      <alignment horizontal="left" wrapText="1"/>
      <protection locked="0"/>
    </xf>
    <xf numFmtId="6" fontId="25" fillId="14" borderId="10" xfId="12" applyNumberFormat="1" applyFont="1" applyFill="1" applyBorder="1" applyAlignment="1" applyProtection="1">
      <alignment horizontal="right" wrapText="1"/>
      <protection locked="0"/>
    </xf>
    <xf numFmtId="6" fontId="38" fillId="14" borderId="10" xfId="12" applyNumberFormat="1" applyFont="1" applyFill="1" applyBorder="1" applyAlignment="1" applyProtection="1">
      <alignment horizontal="right" wrapText="1"/>
      <protection locked="0"/>
    </xf>
    <xf numFmtId="6" fontId="0" fillId="0" borderId="10" xfId="0" applyNumberFormat="1" applyFill="1" applyBorder="1" applyAlignment="1" applyProtection="1">
      <alignment horizontal="right" wrapText="1"/>
      <protection locked="0"/>
    </xf>
    <xf numFmtId="0" fontId="35" fillId="17" borderId="10" xfId="32" applyFont="1" applyFill="1" applyBorder="1" applyAlignment="1" applyProtection="1">
      <alignment horizontal="left" wrapText="1"/>
      <protection locked="0"/>
    </xf>
    <xf numFmtId="6" fontId="0" fillId="17" borderId="10" xfId="32" applyNumberFormat="1" applyFont="1" applyFill="1" applyBorder="1" applyAlignment="1" applyProtection="1">
      <alignment horizontal="right" wrapText="1"/>
      <protection locked="0"/>
    </xf>
    <xf numFmtId="0" fontId="44" fillId="17" borderId="10" xfId="32" applyFont="1" applyFill="1" applyBorder="1" applyAlignment="1" applyProtection="1">
      <alignment horizontal="left" wrapText="1"/>
      <protection locked="0"/>
    </xf>
    <xf numFmtId="6" fontId="39" fillId="17" borderId="10" xfId="32" applyNumberFormat="1" applyFont="1" applyFill="1" applyBorder="1" applyAlignment="1" applyProtection="1">
      <alignment horizontal="right" wrapText="1"/>
      <protection locked="0"/>
    </xf>
    <xf numFmtId="0" fontId="39" fillId="17" borderId="10" xfId="0" applyFont="1" applyFill="1" applyBorder="1" applyAlignment="1" applyProtection="1">
      <alignment horizontal="left" wrapText="1"/>
      <protection locked="0"/>
    </xf>
    <xf numFmtId="0" fontId="38" fillId="0" borderId="10" xfId="35" applyFont="1" applyFill="1" applyBorder="1" applyAlignment="1" applyProtection="1">
      <alignment horizontal="left" wrapText="1"/>
      <protection locked="0"/>
    </xf>
    <xf numFmtId="0" fontId="38" fillId="17" borderId="10" xfId="35" applyFont="1" applyFill="1" applyBorder="1" applyAlignment="1" applyProtection="1">
      <alignment horizontal="left" wrapText="1"/>
      <protection locked="0"/>
    </xf>
    <xf numFmtId="6" fontId="35" fillId="17" borderId="10" xfId="32" applyNumberFormat="1" applyFont="1" applyFill="1" applyBorder="1" applyAlignment="1" applyProtection="1">
      <alignment horizontal="right" wrapText="1"/>
      <protection locked="0"/>
    </xf>
    <xf numFmtId="0" fontId="25" fillId="0" borderId="10" xfId="35" applyFill="1" applyBorder="1" applyAlignment="1" applyProtection="1">
      <alignment horizontal="left" wrapText="1"/>
      <protection locked="0"/>
    </xf>
    <xf numFmtId="0" fontId="25" fillId="17" borderId="10" xfId="35" applyFill="1" applyBorder="1" applyAlignment="1" applyProtection="1">
      <alignment horizontal="left" wrapText="1"/>
      <protection locked="0"/>
    </xf>
    <xf numFmtId="6" fontId="0" fillId="3" borderId="10" xfId="0" applyNumberFormat="1" applyFill="1" applyBorder="1" applyAlignment="1" applyProtection="1">
      <alignment horizontal="right" wrapText="1"/>
      <protection locked="0"/>
    </xf>
    <xf numFmtId="0" fontId="25" fillId="12" borderId="10" xfId="35" applyFill="1" applyBorder="1" applyAlignment="1" applyProtection="1">
      <alignment horizontal="left" wrapText="1"/>
      <protection locked="0"/>
    </xf>
    <xf numFmtId="6" fontId="0" fillId="16" borderId="10" xfId="0" applyNumberFormat="1" applyFill="1" applyBorder="1" applyAlignment="1" applyProtection="1">
      <alignment horizontal="right" wrapText="1"/>
      <protection locked="0"/>
    </xf>
    <xf numFmtId="6" fontId="35" fillId="16" borderId="10" xfId="0" applyNumberFormat="1" applyFont="1" applyFill="1" applyBorder="1" applyAlignment="1" applyProtection="1">
      <alignment horizontal="right" wrapText="1"/>
      <protection locked="0"/>
    </xf>
    <xf numFmtId="0" fontId="21" fillId="0" borderId="10" xfId="35" applyFont="1" applyFill="1" applyBorder="1" applyAlignment="1" applyProtection="1">
      <alignment horizontal="left" wrapText="1"/>
      <protection locked="0"/>
    </xf>
    <xf numFmtId="6" fontId="38" fillId="0" borderId="10" xfId="35" applyNumberFormat="1" applyFont="1" applyFill="1" applyBorder="1" applyAlignment="1" applyProtection="1">
      <alignment horizontal="right" wrapText="1"/>
      <protection locked="0"/>
    </xf>
    <xf numFmtId="0" fontId="35" fillId="22" borderId="10" xfId="0" applyFont="1" applyFill="1" applyBorder="1" applyAlignment="1" applyProtection="1">
      <alignment horizontal="left" wrapText="1"/>
      <protection locked="0"/>
    </xf>
    <xf numFmtId="3" fontId="35" fillId="22" borderId="10" xfId="0" applyNumberFormat="1" applyFont="1" applyFill="1" applyBorder="1" applyAlignment="1" applyProtection="1">
      <alignment horizontal="right" wrapText="1"/>
      <protection locked="0"/>
    </xf>
    <xf numFmtId="3" fontId="35" fillId="0" borderId="10" xfId="0" applyNumberFormat="1" applyFont="1" applyFill="1" applyBorder="1" applyAlignment="1" applyProtection="1">
      <alignment horizontal="right" wrapText="1"/>
      <protection locked="0"/>
    </xf>
    <xf numFmtId="0" fontId="35" fillId="13" borderId="10" xfId="0" applyFont="1" applyFill="1" applyBorder="1" applyAlignment="1" applyProtection="1">
      <alignment horizontal="left" wrapText="1"/>
      <protection locked="0"/>
    </xf>
    <xf numFmtId="0" fontId="37" fillId="13" borderId="10" xfId="0" applyFont="1" applyFill="1" applyBorder="1" applyAlignment="1" applyProtection="1">
      <alignment horizontal="left" wrapText="1"/>
      <protection locked="0"/>
    </xf>
    <xf numFmtId="3" fontId="35" fillId="13" borderId="10" xfId="0" applyNumberFormat="1" applyFont="1" applyFill="1" applyBorder="1" applyAlignment="1" applyProtection="1">
      <alignment horizontal="right" wrapText="1"/>
      <protection locked="0"/>
    </xf>
    <xf numFmtId="6" fontId="0" fillId="0" borderId="10" xfId="0" applyNumberFormat="1" applyBorder="1" applyAlignment="1" applyProtection="1">
      <alignment horizontal="right" wrapText="1"/>
      <protection locked="0"/>
    </xf>
    <xf numFmtId="0" fontId="37" fillId="0" borderId="10" xfId="0" applyFont="1" applyFill="1" applyBorder="1" applyAlignment="1" applyProtection="1">
      <alignment horizontal="center" wrapText="1"/>
      <protection locked="0"/>
    </xf>
    <xf numFmtId="0" fontId="37" fillId="0" borderId="10" xfId="0" applyFont="1" applyBorder="1" applyAlignment="1" applyProtection="1">
      <alignment horizontal="center" wrapText="1"/>
      <protection locked="0"/>
    </xf>
    <xf numFmtId="0" fontId="38" fillId="0" borderId="10" xfId="0" applyFont="1" applyFill="1" applyBorder="1" applyAlignment="1" applyProtection="1">
      <alignment horizontal="center" wrapText="1"/>
      <protection locked="0"/>
    </xf>
    <xf numFmtId="0" fontId="21" fillId="0" borderId="10" xfId="0" applyFont="1" applyFill="1" applyBorder="1" applyAlignment="1" applyProtection="1">
      <alignment horizontal="center" wrapText="1"/>
      <protection locked="0"/>
    </xf>
    <xf numFmtId="0" fontId="23" fillId="0" borderId="10" xfId="0" applyFont="1" applyFill="1" applyBorder="1" applyAlignment="1" applyProtection="1">
      <alignment horizontal="center" wrapText="1"/>
      <protection locked="0"/>
    </xf>
    <xf numFmtId="0" fontId="35" fillId="24" borderId="10" xfId="0" applyFont="1" applyFill="1" applyBorder="1" applyAlignment="1" applyProtection="1">
      <alignment horizontal="left" wrapText="1"/>
      <protection locked="0"/>
    </xf>
    <xf numFmtId="0" fontId="37" fillId="24" borderId="10" xfId="0" applyFont="1" applyFill="1" applyBorder="1" applyAlignment="1" applyProtection="1">
      <alignment horizontal="left" wrapText="1"/>
      <protection locked="0"/>
    </xf>
    <xf numFmtId="6" fontId="0" fillId="24" borderId="10" xfId="0" applyNumberFormat="1" applyFill="1" applyBorder="1" applyAlignment="1" applyProtection="1">
      <alignment horizontal="right" wrapText="1"/>
      <protection locked="0"/>
    </xf>
    <xf numFmtId="0" fontId="35" fillId="25" borderId="10" xfId="0" applyFont="1" applyFill="1" applyBorder="1" applyAlignment="1" applyProtection="1">
      <alignment horizontal="left" wrapText="1"/>
      <protection locked="0"/>
    </xf>
    <xf numFmtId="0" fontId="37" fillId="25" borderId="10" xfId="0" applyFont="1" applyFill="1" applyBorder="1" applyAlignment="1" applyProtection="1">
      <alignment horizontal="left" wrapText="1"/>
      <protection locked="0"/>
    </xf>
    <xf numFmtId="6" fontId="35" fillId="25" borderId="10" xfId="0" applyNumberFormat="1" applyFont="1" applyFill="1" applyBorder="1" applyAlignment="1" applyProtection="1">
      <alignment horizontal="right" wrapText="1"/>
      <protection locked="0"/>
    </xf>
    <xf numFmtId="0" fontId="0" fillId="25" borderId="10" xfId="0" applyFill="1" applyBorder="1" applyAlignment="1" applyProtection="1">
      <alignment horizontal="left" wrapText="1"/>
      <protection locked="0"/>
    </xf>
    <xf numFmtId="0" fontId="37" fillId="0" borderId="10" xfId="0" applyFont="1" applyFill="1" applyBorder="1" applyAlignment="1" applyProtection="1">
      <alignment horizontal="left" wrapText="1"/>
      <protection locked="0"/>
    </xf>
    <xf numFmtId="0" fontId="38" fillId="22" borderId="10" xfId="0" applyFont="1" applyFill="1" applyBorder="1" applyAlignment="1" applyProtection="1">
      <alignment horizontal="left" wrapText="1"/>
      <protection locked="0"/>
    </xf>
    <xf numFmtId="0" fontId="21" fillId="22" borderId="10" xfId="0" applyFont="1" applyFill="1" applyBorder="1" applyAlignment="1" applyProtection="1">
      <alignment horizontal="left" wrapText="1"/>
      <protection locked="0"/>
    </xf>
    <xf numFmtId="6" fontId="38" fillId="22" borderId="10" xfId="0" applyNumberFormat="1" applyFont="1" applyFill="1" applyBorder="1" applyAlignment="1" applyProtection="1">
      <alignment horizontal="right" wrapText="1"/>
      <protection locked="0"/>
    </xf>
    <xf numFmtId="0" fontId="23" fillId="0" borderId="10" xfId="0" applyFont="1" applyFill="1" applyBorder="1" applyAlignment="1" applyProtection="1">
      <alignment horizontal="left" wrapText="1"/>
      <protection locked="0"/>
    </xf>
    <xf numFmtId="0" fontId="23" fillId="13" borderId="10" xfId="0" applyFont="1" applyFill="1" applyBorder="1" applyAlignment="1" applyProtection="1">
      <alignment horizontal="left" wrapText="1"/>
      <protection locked="0"/>
    </xf>
    <xf numFmtId="0" fontId="38" fillId="26" borderId="10" xfId="0" applyFont="1" applyFill="1" applyBorder="1" applyAlignment="1" applyProtection="1">
      <alignment horizontal="left" wrapText="1"/>
      <protection locked="0"/>
    </xf>
    <xf numFmtId="0" fontId="38" fillId="0" borderId="10" xfId="0" applyFont="1" applyFill="1" applyBorder="1" applyAlignment="1" applyProtection="1">
      <alignment horizontal="left" wrapText="1"/>
      <protection locked="0"/>
    </xf>
    <xf numFmtId="0" fontId="21" fillId="0" borderId="10" xfId="0" applyFont="1" applyFill="1" applyBorder="1" applyAlignment="1" applyProtection="1">
      <alignment horizontal="left" wrapText="1"/>
      <protection locked="0"/>
    </xf>
    <xf numFmtId="6" fontId="23" fillId="0" borderId="10" xfId="0" applyNumberFormat="1" applyFont="1" applyFill="1" applyBorder="1" applyAlignment="1" applyProtection="1">
      <alignment horizontal="right" wrapText="1"/>
      <protection locked="0"/>
    </xf>
    <xf numFmtId="6" fontId="35" fillId="0" borderId="10" xfId="0" applyNumberFormat="1" applyFont="1" applyFill="1" applyBorder="1" applyAlignment="1" applyProtection="1">
      <alignment horizontal="right" wrapText="1"/>
      <protection locked="0"/>
    </xf>
    <xf numFmtId="0" fontId="37" fillId="22" borderId="10" xfId="0" applyFont="1" applyFill="1" applyBorder="1" applyAlignment="1" applyProtection="1">
      <alignment horizontal="left" wrapText="1"/>
      <protection locked="0"/>
    </xf>
    <xf numFmtId="0" fontId="38" fillId="13" borderId="10" xfId="0" applyFont="1" applyFill="1" applyBorder="1" applyAlignment="1" applyProtection="1">
      <alignment horizontal="left" wrapText="1"/>
      <protection locked="0"/>
    </xf>
    <xf numFmtId="0" fontId="21" fillId="13" borderId="10" xfId="0" applyFont="1" applyFill="1" applyBorder="1" applyAlignment="1" applyProtection="1">
      <alignment horizontal="left" wrapText="1"/>
      <protection locked="0"/>
    </xf>
    <xf numFmtId="6" fontId="38" fillId="13" borderId="10" xfId="0" applyNumberFormat="1" applyFont="1" applyFill="1" applyBorder="1" applyAlignment="1" applyProtection="1">
      <alignment horizontal="right" wrapText="1"/>
      <protection locked="0"/>
    </xf>
    <xf numFmtId="6" fontId="35" fillId="0" borderId="10" xfId="0" applyNumberFormat="1" applyFont="1" applyBorder="1" applyAlignment="1" applyProtection="1">
      <alignment horizontal="right" wrapText="1"/>
      <protection locked="0"/>
    </xf>
    <xf numFmtId="0" fontId="35" fillId="20" borderId="10" xfId="0" applyFont="1" applyFill="1" applyBorder="1" applyAlignment="1" applyProtection="1">
      <alignment horizontal="left" wrapText="1"/>
      <protection locked="0"/>
    </xf>
    <xf numFmtId="0" fontId="37" fillId="20" borderId="10" xfId="0" applyFont="1" applyFill="1" applyBorder="1" applyAlignment="1" applyProtection="1">
      <alignment horizontal="left" wrapText="1"/>
      <protection locked="0"/>
    </xf>
    <xf numFmtId="6" fontId="35" fillId="20" borderId="10" xfId="0" applyNumberFormat="1" applyFont="1" applyFill="1" applyBorder="1" applyAlignment="1" applyProtection="1">
      <alignment horizontal="right" wrapText="1"/>
      <protection locked="0"/>
    </xf>
    <xf numFmtId="0" fontId="0" fillId="13" borderId="10" xfId="0" applyFill="1" applyBorder="1" applyAlignment="1" applyProtection="1">
      <alignment horizontal="left" wrapText="1"/>
      <protection locked="0"/>
    </xf>
    <xf numFmtId="0" fontId="19" fillId="14" borderId="10" xfId="33" applyFont="1" applyFill="1" applyBorder="1" applyAlignment="1" applyProtection="1">
      <alignment horizontal="left" wrapText="1"/>
      <protection locked="0"/>
    </xf>
    <xf numFmtId="0" fontId="18" fillId="27" borderId="10" xfId="0" applyFont="1" applyFill="1" applyBorder="1" applyAlignment="1" applyProtection="1">
      <alignment horizontal="left" wrapText="1"/>
      <protection locked="0"/>
    </xf>
    <xf numFmtId="0" fontId="37" fillId="23" borderId="10" xfId="0" applyFont="1" applyFill="1" applyBorder="1" applyAlignment="1" applyProtection="1">
      <alignment horizontal="right" wrapText="1"/>
      <protection locked="0"/>
    </xf>
    <xf numFmtId="6" fontId="38" fillId="0" borderId="10" xfId="0" applyNumberFormat="1" applyFont="1" applyFill="1" applyBorder="1" applyAlignment="1" applyProtection="1">
      <alignment horizontal="right" wrapText="1"/>
      <protection locked="0"/>
    </xf>
    <xf numFmtId="0" fontId="16" fillId="22" borderId="10" xfId="0" applyFont="1" applyFill="1" applyBorder="1" applyAlignment="1" applyProtection="1">
      <alignment horizontal="left" wrapText="1"/>
      <protection locked="0"/>
    </xf>
    <xf numFmtId="0" fontId="16" fillId="17" borderId="10" xfId="34" applyFont="1" applyFill="1" applyBorder="1" applyAlignment="1" applyProtection="1">
      <alignment horizontal="left" wrapText="1"/>
      <protection locked="0"/>
    </xf>
    <xf numFmtId="0" fontId="15" fillId="4" borderId="10" xfId="12" applyFont="1" applyFill="1" applyBorder="1" applyAlignment="1" applyProtection="1">
      <alignment horizontal="left" wrapText="1"/>
      <protection locked="0"/>
    </xf>
    <xf numFmtId="0" fontId="38" fillId="31" borderId="10" xfId="35" applyFont="1" applyFill="1" applyBorder="1" applyAlignment="1" applyProtection="1">
      <alignment horizontal="left" wrapText="1"/>
      <protection locked="0"/>
    </xf>
    <xf numFmtId="0" fontId="20" fillId="31" borderId="10" xfId="35" applyFont="1" applyFill="1" applyBorder="1" applyAlignment="1" applyProtection="1">
      <alignment horizontal="left" wrapText="1"/>
      <protection locked="0"/>
    </xf>
    <xf numFmtId="6" fontId="25" fillId="31" borderId="10" xfId="35" applyNumberFormat="1" applyFill="1" applyBorder="1" applyAlignment="1" applyProtection="1">
      <alignment horizontal="right" wrapText="1"/>
      <protection locked="0"/>
    </xf>
    <xf numFmtId="0" fontId="19" fillId="31" borderId="10" xfId="35" applyFont="1" applyFill="1" applyBorder="1" applyAlignment="1" applyProtection="1">
      <alignment horizontal="left" wrapText="1"/>
      <protection locked="0"/>
    </xf>
    <xf numFmtId="0" fontId="21" fillId="31" borderId="10" xfId="35" applyFont="1" applyFill="1" applyBorder="1" applyAlignment="1" applyProtection="1">
      <alignment horizontal="left" wrapText="1"/>
      <protection locked="0"/>
    </xf>
    <xf numFmtId="6" fontId="17" fillId="31" borderId="10" xfId="35" applyNumberFormat="1" applyFont="1" applyFill="1" applyBorder="1" applyAlignment="1" applyProtection="1">
      <alignment horizontal="right" wrapText="1"/>
      <protection locked="0"/>
    </xf>
    <xf numFmtId="6" fontId="38" fillId="31" borderId="10" xfId="35" applyNumberFormat="1" applyFont="1" applyFill="1" applyBorder="1" applyAlignment="1" applyProtection="1">
      <alignment horizontal="right" wrapText="1"/>
      <protection locked="0"/>
    </xf>
    <xf numFmtId="0" fontId="38" fillId="25" borderId="10" xfId="0" applyFont="1" applyFill="1" applyBorder="1" applyAlignment="1" applyProtection="1">
      <alignment horizontal="left" wrapText="1"/>
      <protection locked="0"/>
    </xf>
    <xf numFmtId="0" fontId="14" fillId="25" borderId="10" xfId="0" applyFont="1" applyFill="1" applyBorder="1" applyAlignment="1" applyProtection="1">
      <alignment horizontal="left" wrapText="1"/>
      <protection locked="0"/>
    </xf>
    <xf numFmtId="6" fontId="38" fillId="25" borderId="10" xfId="0" applyNumberFormat="1" applyFont="1" applyFill="1" applyBorder="1" applyAlignment="1" applyProtection="1">
      <alignment horizontal="right" wrapText="1"/>
      <protection locked="0"/>
    </xf>
    <xf numFmtId="0" fontId="14" fillId="0" borderId="10" xfId="0" applyFont="1" applyFill="1" applyBorder="1" applyAlignment="1" applyProtection="1">
      <alignment horizontal="left" wrapText="1"/>
      <protection locked="0"/>
    </xf>
    <xf numFmtId="0" fontId="37" fillId="23" borderId="10" xfId="0" applyFont="1" applyFill="1" applyBorder="1" applyAlignment="1" applyProtection="1">
      <alignment horizontal="center" wrapText="1" shrinkToFit="1"/>
      <protection locked="0"/>
    </xf>
    <xf numFmtId="6" fontId="37" fillId="4" borderId="10" xfId="0" applyNumberFormat="1" applyFont="1" applyFill="1" applyBorder="1" applyAlignment="1" applyProtection="1">
      <alignment horizontal="left" wrapText="1" shrinkToFit="1"/>
      <protection locked="0"/>
    </xf>
    <xf numFmtId="6" fontId="37" fillId="3" borderId="10" xfId="0" applyNumberFormat="1" applyFont="1" applyFill="1" applyBorder="1" applyAlignment="1" applyProtection="1">
      <alignment horizontal="left" wrapText="1" shrinkToFit="1"/>
      <protection locked="0"/>
    </xf>
    <xf numFmtId="6" fontId="42" fillId="5" borderId="10" xfId="0" applyNumberFormat="1" applyFont="1" applyFill="1" applyBorder="1" applyAlignment="1" applyProtection="1">
      <alignment horizontal="left" wrapText="1" shrinkToFit="1"/>
      <protection locked="0"/>
    </xf>
    <xf numFmtId="6" fontId="42" fillId="6" borderId="10" xfId="0" applyNumberFormat="1" applyFont="1" applyFill="1" applyBorder="1" applyAlignment="1" applyProtection="1">
      <alignment horizontal="left" wrapText="1" shrinkToFit="1"/>
      <protection locked="0"/>
    </xf>
    <xf numFmtId="6" fontId="42" fillId="15" borderId="10" xfId="0" applyNumberFormat="1" applyFont="1" applyFill="1" applyBorder="1" applyAlignment="1" applyProtection="1">
      <alignment horizontal="left" wrapText="1" shrinkToFit="1"/>
      <protection locked="0"/>
    </xf>
    <xf numFmtId="6" fontId="42" fillId="27" borderId="10" xfId="0" applyNumberFormat="1" applyFont="1" applyFill="1" applyBorder="1" applyAlignment="1" applyProtection="1">
      <alignment horizontal="left" wrapText="1" shrinkToFit="1"/>
      <protection locked="0"/>
    </xf>
    <xf numFmtId="6" fontId="42" fillId="21" borderId="10" xfId="0" applyNumberFormat="1" applyFont="1" applyFill="1" applyBorder="1" applyAlignment="1" applyProtection="1">
      <alignment horizontal="left" wrapText="1" shrinkToFit="1"/>
      <protection locked="0"/>
    </xf>
    <xf numFmtId="9" fontId="41" fillId="7" borderId="10" xfId="0" applyNumberFormat="1" applyFont="1" applyFill="1" applyBorder="1" applyAlignment="1" applyProtection="1">
      <alignment horizontal="left" wrapText="1" shrinkToFit="1"/>
      <protection locked="0"/>
    </xf>
    <xf numFmtId="0" fontId="37" fillId="16" borderId="10" xfId="0" applyFont="1" applyFill="1" applyBorder="1" applyAlignment="1" applyProtection="1">
      <alignment horizontal="left" wrapText="1" shrinkToFit="1"/>
      <protection locked="0"/>
    </xf>
    <xf numFmtId="6" fontId="39" fillId="24" borderId="10" xfId="0" applyNumberFormat="1" applyFont="1" applyFill="1" applyBorder="1" applyAlignment="1" applyProtection="1">
      <alignment horizontal="left" wrapText="1" shrinkToFit="1"/>
      <protection locked="0"/>
    </xf>
    <xf numFmtId="6" fontId="37" fillId="24" borderId="10" xfId="0" applyNumberFormat="1" applyFont="1" applyFill="1" applyBorder="1" applyAlignment="1" applyProtection="1">
      <alignment horizontal="left" wrapText="1" shrinkToFit="1"/>
      <protection locked="0"/>
    </xf>
    <xf numFmtId="6" fontId="37" fillId="26" borderId="10" xfId="0" applyNumberFormat="1" applyFont="1" applyFill="1" applyBorder="1" applyAlignment="1" applyProtection="1">
      <alignment horizontal="left" wrapText="1" shrinkToFit="1"/>
      <protection locked="0"/>
    </xf>
    <xf numFmtId="6" fontId="37" fillId="17" borderId="10" xfId="0" applyNumberFormat="1" applyFont="1" applyFill="1" applyBorder="1" applyAlignment="1" applyProtection="1">
      <alignment horizontal="left" wrapText="1" shrinkToFit="1"/>
      <protection locked="0"/>
    </xf>
    <xf numFmtId="6" fontId="37" fillId="30" borderId="10" xfId="0" applyNumberFormat="1" applyFont="1" applyFill="1" applyBorder="1" applyAlignment="1" applyProtection="1">
      <alignment horizontal="left" wrapText="1" shrinkToFit="1"/>
      <protection locked="0"/>
    </xf>
    <xf numFmtId="0" fontId="37" fillId="0" borderId="10" xfId="0" applyFont="1" applyBorder="1" applyAlignment="1" applyProtection="1">
      <alignment horizontal="left" wrapText="1" shrinkToFit="1"/>
      <protection locked="0"/>
    </xf>
    <xf numFmtId="6" fontId="39" fillId="14" borderId="10" xfId="12" applyNumberFormat="1" applyFont="1" applyFill="1" applyBorder="1" applyAlignment="1" applyProtection="1">
      <alignment horizontal="left" wrapText="1" shrinkToFit="1"/>
      <protection locked="0"/>
    </xf>
    <xf numFmtId="6" fontId="24" fillId="14" borderId="10" xfId="12" applyNumberFormat="1" applyFont="1" applyFill="1" applyBorder="1" applyAlignment="1" applyProtection="1">
      <alignment horizontal="left" wrapText="1" shrinkToFit="1"/>
      <protection locked="0"/>
    </xf>
    <xf numFmtId="6" fontId="22" fillId="14" borderId="10" xfId="12" applyNumberFormat="1" applyFont="1" applyFill="1" applyBorder="1" applyAlignment="1" applyProtection="1">
      <alignment horizontal="left" wrapText="1" shrinkToFit="1"/>
      <protection locked="0"/>
    </xf>
    <xf numFmtId="6" fontId="37" fillId="0" borderId="10" xfId="0" applyNumberFormat="1" applyFont="1" applyFill="1" applyBorder="1" applyAlignment="1" applyProtection="1">
      <alignment horizontal="left" wrapText="1" shrinkToFit="1"/>
      <protection locked="0"/>
    </xf>
    <xf numFmtId="6" fontId="39" fillId="17" borderId="10" xfId="0" applyNumberFormat="1" applyFont="1" applyFill="1" applyBorder="1" applyAlignment="1" applyProtection="1">
      <alignment horizontal="left" wrapText="1" shrinkToFit="1"/>
      <protection locked="0"/>
    </xf>
    <xf numFmtId="6" fontId="15" fillId="3" borderId="10" xfId="35" applyNumberFormat="1" applyFont="1" applyFill="1" applyBorder="1" applyAlignment="1" applyProtection="1">
      <alignment horizontal="left" wrapText="1" shrinkToFit="1"/>
      <protection locked="0"/>
    </xf>
    <xf numFmtId="6" fontId="15" fillId="16" borderId="10" xfId="35" applyNumberFormat="1" applyFont="1" applyFill="1" applyBorder="1" applyAlignment="1" applyProtection="1">
      <alignment horizontal="left" wrapText="1" shrinkToFit="1"/>
      <protection locked="0"/>
    </xf>
    <xf numFmtId="6" fontId="24" fillId="31" borderId="10" xfId="35" applyNumberFormat="1" applyFont="1" applyFill="1" applyBorder="1" applyAlignment="1" applyProtection="1">
      <alignment horizontal="left" wrapText="1" shrinkToFit="1"/>
      <protection locked="0"/>
    </xf>
    <xf numFmtId="6" fontId="15" fillId="31" borderId="10" xfId="35" applyNumberFormat="1" applyFont="1" applyFill="1" applyBorder="1" applyAlignment="1" applyProtection="1">
      <alignment horizontal="left" wrapText="1" shrinkToFit="1"/>
      <protection locked="0"/>
    </xf>
    <xf numFmtId="6" fontId="15" fillId="31" borderId="10" xfId="0" applyNumberFormat="1" applyFont="1" applyFill="1" applyBorder="1" applyAlignment="1" applyProtection="1">
      <alignment horizontal="left" wrapText="1" shrinkToFit="1"/>
      <protection locked="0"/>
    </xf>
    <xf numFmtId="9" fontId="35" fillId="0" borderId="10" xfId="31" applyFont="1" applyFill="1" applyBorder="1" applyAlignment="1" applyProtection="1">
      <alignment horizontal="left" wrapText="1" shrinkToFit="1"/>
      <protection locked="0"/>
    </xf>
    <xf numFmtId="9" fontId="42" fillId="22" borderId="10" xfId="31" applyFont="1" applyFill="1" applyBorder="1" applyAlignment="1" applyProtection="1">
      <alignment horizontal="left" wrapText="1" shrinkToFit="1"/>
      <protection locked="0"/>
    </xf>
    <xf numFmtId="9" fontId="42" fillId="0" borderId="10" xfId="31" applyFont="1" applyFill="1" applyBorder="1" applyAlignment="1" applyProtection="1">
      <alignment horizontal="left" wrapText="1" shrinkToFit="1"/>
      <protection locked="0"/>
    </xf>
    <xf numFmtId="9" fontId="35" fillId="13" borderId="10" xfId="31" applyFont="1" applyFill="1" applyBorder="1" applyAlignment="1" applyProtection="1">
      <alignment horizontal="left" wrapText="1" shrinkToFit="1"/>
      <protection locked="0"/>
    </xf>
    <xf numFmtId="9" fontId="35" fillId="0" borderId="10" xfId="31" applyFont="1" applyBorder="1" applyAlignment="1" applyProtection="1">
      <alignment horizontal="left" wrapText="1" shrinkToFit="1"/>
      <protection locked="0"/>
    </xf>
    <xf numFmtId="6" fontId="38" fillId="0" borderId="10" xfId="0" applyNumberFormat="1" applyFont="1" applyFill="1" applyBorder="1" applyAlignment="1" applyProtection="1">
      <alignment horizontal="center" wrapText="1" shrinkToFit="1"/>
      <protection locked="0"/>
    </xf>
    <xf numFmtId="9" fontId="35" fillId="25" borderId="10" xfId="31" applyFont="1" applyFill="1" applyBorder="1" applyAlignment="1" applyProtection="1">
      <alignment horizontal="left" wrapText="1" shrinkToFit="1"/>
      <protection locked="0"/>
    </xf>
    <xf numFmtId="10" fontId="38" fillId="22" borderId="10" xfId="0" applyNumberFormat="1" applyFont="1" applyFill="1" applyBorder="1" applyAlignment="1" applyProtection="1">
      <alignment horizontal="left" wrapText="1" shrinkToFit="1"/>
      <protection locked="0"/>
    </xf>
    <xf numFmtId="6" fontId="15" fillId="0" borderId="10" xfId="0" applyNumberFormat="1" applyFont="1" applyFill="1" applyBorder="1" applyAlignment="1" applyProtection="1">
      <alignment horizontal="left" wrapText="1" shrinkToFit="1"/>
      <protection locked="0"/>
    </xf>
    <xf numFmtId="6" fontId="15" fillId="22" borderId="10" xfId="0" applyNumberFormat="1" applyFont="1" applyFill="1" applyBorder="1" applyAlignment="1" applyProtection="1">
      <alignment horizontal="left" wrapText="1" shrinkToFit="1"/>
      <protection locked="0"/>
    </xf>
    <xf numFmtId="6" fontId="35" fillId="0" borderId="10" xfId="0" applyNumberFormat="1" applyFont="1" applyFill="1" applyBorder="1" applyAlignment="1" applyProtection="1">
      <alignment horizontal="left" wrapText="1" shrinkToFit="1"/>
      <protection locked="0"/>
    </xf>
    <xf numFmtId="6" fontId="37" fillId="22" borderId="10" xfId="0" applyNumberFormat="1" applyFont="1" applyFill="1" applyBorder="1" applyAlignment="1" applyProtection="1">
      <alignment horizontal="left" wrapText="1" shrinkToFit="1"/>
      <protection locked="0"/>
    </xf>
    <xf numFmtId="6" fontId="37" fillId="0" borderId="10" xfId="0" applyNumberFormat="1" applyFont="1" applyBorder="1" applyAlignment="1" applyProtection="1">
      <alignment horizontal="left" wrapText="1" shrinkToFit="1"/>
      <protection locked="0"/>
    </xf>
    <xf numFmtId="9" fontId="38" fillId="13" borderId="10" xfId="31" applyFont="1" applyFill="1" applyBorder="1" applyAlignment="1" applyProtection="1">
      <alignment horizontal="left" wrapText="1" shrinkToFit="1"/>
      <protection locked="0"/>
    </xf>
    <xf numFmtId="9" fontId="37" fillId="0" borderId="10" xfId="31" applyFont="1" applyBorder="1" applyAlignment="1" applyProtection="1">
      <alignment horizontal="left" wrapText="1" shrinkToFit="1"/>
      <protection locked="0"/>
    </xf>
    <xf numFmtId="9" fontId="37" fillId="20" borderId="10" xfId="31" applyFont="1" applyFill="1" applyBorder="1" applyAlignment="1" applyProtection="1">
      <alignment horizontal="left" wrapText="1" shrinkToFit="1"/>
      <protection locked="0"/>
    </xf>
    <xf numFmtId="0" fontId="41" fillId="5" borderId="10" xfId="0" applyNumberFormat="1" applyFont="1" applyFill="1" applyBorder="1" applyAlignment="1" applyProtection="1">
      <alignment horizontal="left" wrapText="1" shrinkToFit="1"/>
      <protection locked="0"/>
    </xf>
    <xf numFmtId="0" fontId="37" fillId="4" borderId="10" xfId="31" applyNumberFormat="1" applyFont="1" applyFill="1" applyBorder="1" applyAlignment="1" applyProtection="1">
      <alignment horizontal="left" wrapText="1" shrinkToFit="1"/>
      <protection locked="0"/>
    </xf>
    <xf numFmtId="9" fontId="13" fillId="16" borderId="10" xfId="31" applyNumberFormat="1" applyFont="1" applyFill="1" applyBorder="1" applyAlignment="1" applyProtection="1">
      <alignment horizontal="left" wrapText="1" shrinkToFit="1"/>
      <protection locked="0"/>
    </xf>
    <xf numFmtId="6" fontId="13" fillId="24" borderId="10" xfId="0" applyNumberFormat="1" applyFont="1" applyFill="1" applyBorder="1" applyAlignment="1" applyProtection="1">
      <alignment horizontal="left" wrapText="1" shrinkToFit="1"/>
      <protection locked="0"/>
    </xf>
    <xf numFmtId="0" fontId="39" fillId="26" borderId="10" xfId="31" applyNumberFormat="1" applyFont="1" applyFill="1" applyBorder="1" applyAlignment="1" applyProtection="1">
      <alignment horizontal="left" wrapText="1" shrinkToFit="1"/>
      <protection locked="0"/>
    </xf>
    <xf numFmtId="6" fontId="13" fillId="26" borderId="10" xfId="34" applyNumberFormat="1" applyFont="1" applyFill="1" applyBorder="1" applyAlignment="1" applyProtection="1">
      <alignment horizontal="right" wrapText="1"/>
      <protection locked="0"/>
    </xf>
    <xf numFmtId="9" fontId="12" fillId="17" borderId="10" xfId="31" applyFont="1" applyFill="1" applyBorder="1" applyAlignment="1" applyProtection="1">
      <alignment horizontal="left" wrapText="1" shrinkToFit="1"/>
      <protection locked="0"/>
    </xf>
    <xf numFmtId="6" fontId="12" fillId="16" borderId="10" xfId="35" applyNumberFormat="1" applyFont="1" applyFill="1" applyBorder="1" applyAlignment="1" applyProtection="1">
      <alignment horizontal="left" wrapText="1" shrinkToFit="1"/>
      <protection locked="0"/>
    </xf>
    <xf numFmtId="0" fontId="42" fillId="14" borderId="10" xfId="31" applyNumberFormat="1" applyFont="1" applyFill="1" applyBorder="1" applyAlignment="1" applyProtection="1">
      <alignment horizontal="left" wrapText="1" shrinkToFit="1"/>
      <protection locked="0"/>
    </xf>
    <xf numFmtId="0" fontId="48" fillId="31" borderId="10" xfId="31" applyNumberFormat="1" applyFont="1" applyFill="1" applyBorder="1" applyAlignment="1" applyProtection="1">
      <alignment horizontal="left" wrapText="1" shrinkToFit="1"/>
      <protection locked="0"/>
    </xf>
    <xf numFmtId="0" fontId="42" fillId="22" borderId="10" xfId="31" applyNumberFormat="1" applyFont="1" applyFill="1" applyBorder="1" applyAlignment="1" applyProtection="1">
      <alignment horizontal="left" wrapText="1" shrinkToFit="1"/>
      <protection locked="0"/>
    </xf>
    <xf numFmtId="0" fontId="12" fillId="24" borderId="10" xfId="31" applyNumberFormat="1" applyFont="1" applyFill="1" applyBorder="1" applyAlignment="1" applyProtection="1">
      <alignment horizontal="left" wrapText="1" shrinkToFit="1"/>
      <protection locked="0"/>
    </xf>
    <xf numFmtId="6" fontId="11" fillId="4" borderId="10" xfId="12" applyNumberFormat="1" applyFont="1" applyFill="1" applyBorder="1" applyAlignment="1" applyProtection="1">
      <alignment horizontal="right" wrapText="1"/>
      <protection locked="0"/>
    </xf>
    <xf numFmtId="6" fontId="11" fillId="14" borderId="10" xfId="0" applyNumberFormat="1" applyFont="1" applyFill="1" applyBorder="1" applyAlignment="1" applyProtection="1">
      <alignment horizontal="left" wrapText="1" shrinkToFit="1"/>
      <protection locked="0"/>
    </xf>
    <xf numFmtId="6" fontId="11" fillId="4" borderId="10" xfId="12" applyNumberFormat="1" applyFont="1" applyFill="1" applyBorder="1" applyAlignment="1" applyProtection="1">
      <alignment horizontal="right"/>
      <protection locked="0"/>
    </xf>
    <xf numFmtId="0" fontId="10" fillId="31" borderId="10" xfId="35" applyFont="1" applyFill="1" applyBorder="1" applyAlignment="1" applyProtection="1">
      <alignment horizontal="left" wrapText="1"/>
      <protection locked="0"/>
    </xf>
    <xf numFmtId="0" fontId="10" fillId="17" borderId="10" xfId="32" applyFont="1" applyFill="1" applyBorder="1" applyAlignment="1" applyProtection="1">
      <alignment horizontal="left" wrapText="1"/>
      <protection locked="0"/>
    </xf>
    <xf numFmtId="0" fontId="43" fillId="26" borderId="10" xfId="0" applyFont="1" applyFill="1" applyBorder="1" applyAlignment="1" applyProtection="1">
      <alignment horizontal="left" wrapText="1"/>
      <protection locked="0"/>
    </xf>
    <xf numFmtId="6" fontId="9" fillId="16" borderId="10" xfId="0" applyNumberFormat="1" applyFont="1" applyFill="1" applyBorder="1" applyAlignment="1" applyProtection="1">
      <alignment horizontal="right" wrapText="1"/>
      <protection locked="0"/>
    </xf>
    <xf numFmtId="6" fontId="9" fillId="25" borderId="10" xfId="0" applyNumberFormat="1" applyFont="1" applyFill="1" applyBorder="1" applyAlignment="1" applyProtection="1">
      <alignment horizontal="left" wrapText="1" shrinkToFit="1"/>
      <protection locked="0"/>
    </xf>
    <xf numFmtId="0" fontId="9" fillId="25" borderId="10" xfId="0" applyFont="1" applyFill="1" applyBorder="1" applyAlignment="1" applyProtection="1">
      <alignment horizontal="left" wrapText="1"/>
      <protection locked="0"/>
    </xf>
    <xf numFmtId="0" fontId="9" fillId="22" borderId="10" xfId="0" applyFont="1" applyFill="1" applyBorder="1" applyAlignment="1" applyProtection="1">
      <alignment horizontal="left" wrapText="1"/>
      <protection locked="0"/>
    </xf>
    <xf numFmtId="6" fontId="9" fillId="22" borderId="10" xfId="0" applyNumberFormat="1" applyFont="1" applyFill="1" applyBorder="1" applyAlignment="1" applyProtection="1">
      <alignment horizontal="left" wrapText="1" shrinkToFit="1"/>
      <protection locked="0"/>
    </xf>
    <xf numFmtId="6" fontId="8" fillId="26" borderId="10" xfId="0" applyNumberFormat="1" applyFont="1" applyFill="1" applyBorder="1" applyAlignment="1" applyProtection="1">
      <alignment horizontal="left" wrapText="1" shrinkToFit="1"/>
      <protection locked="0"/>
    </xf>
    <xf numFmtId="6" fontId="8" fillId="16" borderId="10" xfId="0" applyNumberFormat="1" applyFont="1" applyFill="1" applyBorder="1" applyAlignment="1" applyProtection="1">
      <alignment horizontal="right" wrapText="1"/>
      <protection locked="0"/>
    </xf>
    <xf numFmtId="6" fontId="7" fillId="16" borderId="10" xfId="35" applyNumberFormat="1" applyFont="1" applyFill="1" applyBorder="1" applyAlignment="1" applyProtection="1">
      <alignment horizontal="left" wrapText="1" shrinkToFit="1"/>
      <protection locked="0"/>
    </xf>
    <xf numFmtId="6" fontId="7" fillId="26" borderId="10" xfId="0" applyNumberFormat="1" applyFont="1" applyFill="1" applyBorder="1" applyAlignment="1" applyProtection="1">
      <alignment horizontal="right" wrapText="1"/>
      <protection locked="0"/>
    </xf>
    <xf numFmtId="6" fontId="6" fillId="25" borderId="10" xfId="0" applyNumberFormat="1" applyFont="1" applyFill="1" applyBorder="1" applyAlignment="1" applyProtection="1">
      <alignment horizontal="left" wrapText="1" shrinkToFit="1"/>
      <protection locked="0"/>
    </xf>
    <xf numFmtId="6" fontId="5" fillId="16" borderId="10" xfId="35" applyNumberFormat="1" applyFont="1" applyFill="1" applyBorder="1" applyAlignment="1" applyProtection="1">
      <alignment horizontal="left" wrapText="1" shrinkToFit="1"/>
      <protection locked="0"/>
    </xf>
    <xf numFmtId="6" fontId="51" fillId="24" borderId="10" xfId="0" applyNumberFormat="1" applyFont="1" applyFill="1" applyBorder="1" applyAlignment="1" applyProtection="1">
      <alignment horizontal="left" wrapText="1" shrinkToFit="1"/>
      <protection locked="0"/>
    </xf>
    <xf numFmtId="6" fontId="4" fillId="14" borderId="10" xfId="12" applyNumberFormat="1" applyFont="1" applyFill="1" applyBorder="1" applyAlignment="1" applyProtection="1">
      <alignment horizontal="left" wrapText="1" shrinkToFit="1"/>
      <protection locked="0"/>
    </xf>
    <xf numFmtId="6" fontId="3" fillId="31" borderId="10" xfId="35" applyNumberFormat="1" applyFont="1" applyFill="1" applyBorder="1" applyAlignment="1" applyProtection="1">
      <alignment horizontal="left" wrapText="1" shrinkToFit="1"/>
      <protection locked="0"/>
    </xf>
    <xf numFmtId="6" fontId="3" fillId="16" borderId="10" xfId="35" applyNumberFormat="1" applyFont="1" applyFill="1" applyBorder="1" applyAlignment="1" applyProtection="1">
      <alignment horizontal="left" wrapText="1" shrinkToFit="1"/>
      <protection locked="0"/>
    </xf>
    <xf numFmtId="6" fontId="52" fillId="17" borderId="10" xfId="32" applyNumberFormat="1" applyFont="1" applyFill="1" applyBorder="1" applyAlignment="1" applyProtection="1">
      <alignment horizontal="right" wrapText="1"/>
      <protection locked="0"/>
    </xf>
    <xf numFmtId="6" fontId="2" fillId="22" borderId="10" xfId="0" applyNumberFormat="1" applyFont="1" applyFill="1" applyBorder="1" applyAlignment="1" applyProtection="1">
      <alignment horizontal="left" wrapText="1" shrinkToFit="1"/>
      <protection locked="0"/>
    </xf>
    <xf numFmtId="0" fontId="46" fillId="23" borderId="10" xfId="0" applyFont="1" applyFill="1" applyBorder="1" applyAlignment="1" applyProtection="1">
      <alignment horizontal="center" wrapText="1"/>
      <protection locked="0"/>
    </xf>
  </cellXfs>
  <cellStyles count="50">
    <cellStyle name="20% - Accent1" xfId="12" builtinId="30"/>
    <cellStyle name="20% - Accent3" xfId="33" builtinId="38"/>
    <cellStyle name="20% - Accent5" xfId="34" builtinId="46"/>
    <cellStyle name="20% - Accent6" xfId="35" builtinId="5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Heading 1" xfId="1" builtinId="16" customBuiltin="1"/>
    <cellStyle name="Hyperlink" xfId="2" builtinId="8" hidden="1"/>
    <cellStyle name="Hyperlink" xfId="4" builtinId="8" hidden="1"/>
    <cellStyle name="Hyperlink" xfId="6" builtinId="8" hidden="1"/>
    <cellStyle name="Hyperlink" xfId="8" builtinId="8" hidden="1"/>
    <cellStyle name="Hyperlink" xfId="10"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Normal" xfId="0" builtinId="0" customBuiltin="1"/>
    <cellStyle name="Note" xfId="32" builtinId="10"/>
    <cellStyle name="Percent" xfId="31" builtinId="5"/>
  </cellStyles>
  <dxfs count="26">
    <dxf>
      <font>
        <strike val="0"/>
        <outline val="0"/>
        <shadow val="0"/>
        <u val="none"/>
        <vertAlign val="baseline"/>
        <sz val="12"/>
      </font>
      <alignment horizontal="left" vertical="bottom" textRotation="0" wrapText="1" indent="0" justifyLastLine="0" shrinkToFit="1" readingOrder="0"/>
      <border diagonalUp="0" diagonalDown="0" outline="0">
        <left style="thin">
          <color auto="1"/>
        </left>
        <right/>
        <top style="thin">
          <color indexed="64"/>
        </top>
        <bottom style="thin">
          <color indexed="64"/>
        </bottom>
      </border>
      <protection locked="0" hidden="0"/>
    </dxf>
    <dxf>
      <numFmt numFmtId="10" formatCode="&quot;$&quot;#,##0_);[Red]\(&quot;$&quot;#,##0\)"/>
      <alignment horizontal="right" vertical="bottom"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family val="2"/>
      </font>
      <alignment horizontal="left" vertical="bottom"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strike val="0"/>
        <outline val="0"/>
        <shadow val="0"/>
        <u val="none"/>
        <vertAlign val="baseline"/>
        <sz val="12"/>
        <name val="Calibri"/>
        <family val="2"/>
        <scheme val="minor"/>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alignment horizontal="left" vertical="bottom" textRotation="0" wrapText="1" indent="0" justifyLastLine="0" shrinkToFit="0" readingOrder="0"/>
      <protection locked="0" hidden="0"/>
    </dxf>
    <dxf>
      <alignment horizontal="left" vertical="bottom" textRotation="0" wrapText="1" indent="0" justifyLastLine="0" shrinkToFit="0" readingOrder="0"/>
      <border diagonalUp="0" diagonalDown="0" outline="0">
        <left style="thin">
          <color indexed="64"/>
        </left>
        <right style="thin">
          <color indexed="64"/>
        </right>
        <top/>
        <bottom/>
      </border>
      <protection locked="0" hidden="0"/>
    </dxf>
    <dxf>
      <numFmt numFmtId="10" formatCode="&quot;$&quot;#,##0_);[Red]\(&quot;$&quot;#,##0\)"/>
    </dxf>
    <dxf>
      <font>
        <b/>
      </font>
    </dxf>
    <dxf>
      <numFmt numFmtId="10" formatCode="&quot;$&quot;#,##0_);[Red]\(&quot;$&quot;#,##0\)"/>
    </dxf>
    <dxf>
      <font>
        <b/>
      </font>
    </dxf>
    <dxf>
      <numFmt numFmtId="10" formatCode="&quot;$&quot;#,##0_);[Red]\(&quot;$&quot;#,##0\)"/>
    </dxf>
    <dxf>
      <numFmt numFmtId="10" formatCode="&quot;$&quot;#,##0_);[Red]\(&quot;$&quot;#,##0\)"/>
    </dxf>
    <dxf>
      <numFmt numFmtId="10" formatCode="&quot;$&quot;#,##0_);[Red]\(&quot;$&quot;#,##0\)"/>
    </dxf>
    <dxf>
      <border>
        <top style="thin">
          <color theme="8" tint="0.79998168889431442"/>
        </top>
        <bottom style="thin">
          <color theme="8" tint="0.79998168889431442"/>
        </bottom>
      </border>
    </dxf>
    <dxf>
      <border>
        <top style="thin">
          <color theme="8" tint="0.79998168889431442"/>
        </top>
        <bottom style="thin">
          <color theme="8" tint="0.79998168889431442"/>
        </bottom>
      </border>
    </dxf>
    <dxf>
      <fill>
        <patternFill patternType="solid">
          <fgColor theme="8" tint="0.79998168889431442"/>
          <bgColor theme="8" tint="0.79998168889431442"/>
        </patternFill>
      </fill>
      <border>
        <bottom style="thin">
          <color theme="8"/>
        </bottom>
      </border>
    </dxf>
    <dxf>
      <font>
        <color theme="0"/>
      </font>
      <fill>
        <patternFill patternType="solid">
          <fgColor theme="8" tint="0.39997558519241921"/>
          <bgColor theme="8" tint="0.39997558519241921"/>
        </patternFill>
      </fill>
      <border>
        <bottom style="thin">
          <color theme="8" tint="0.79998168889431442"/>
        </bottom>
        <horizontal style="thin">
          <color theme="8" tint="0.39997558519241921"/>
        </horizontal>
      </border>
    </dxf>
    <dxf>
      <border>
        <bottom style="thin">
          <color theme="8" tint="0.59999389629810485"/>
        </bottom>
      </border>
    </dxf>
    <dxf>
      <font>
        <b/>
        <color theme="1"/>
      </font>
      <fill>
        <patternFill patternType="solid">
          <fgColor theme="0" tint="-0.14999847407452621"/>
          <bgColor theme="0" tint="-0.14999847407452621"/>
        </patternFill>
      </fill>
    </dxf>
    <dxf>
      <font>
        <b/>
        <color theme="0"/>
      </font>
      <fill>
        <patternFill patternType="solid">
          <fgColor theme="8" tint="0.39994506668294322"/>
          <bgColor theme="8" tint="0.79998168889431442"/>
        </patternFill>
      </fill>
    </dxf>
    <dxf>
      <font>
        <b/>
        <color theme="0"/>
      </font>
    </dxf>
    <dxf>
      <font>
        <color theme="0" tint="-4.9989318521683403E-2"/>
      </font>
      <fill>
        <patternFill>
          <bgColor theme="8" tint="0.39994506668294322"/>
        </patternFill>
      </fill>
      <border>
        <left/>
        <right/>
      </border>
    </dxf>
    <dxf>
      <fill>
        <patternFill patternType="solid">
          <fgColor indexed="64"/>
          <bgColor theme="8"/>
        </patternFill>
      </fill>
      <border>
        <top style="thin">
          <color theme="8" tint="-0.249977111117893"/>
        </top>
        <bottom style="thin">
          <color theme="8" tint="-0.249977111117893"/>
        </bottom>
        <horizontal style="thin">
          <color theme="8" tint="-0.249977111117893"/>
        </horizontal>
      </border>
    </dxf>
    <dxf>
      <font>
        <b/>
        <i val="0"/>
        <color theme="1" tint="0.24994659260841701"/>
      </font>
      <border>
        <top style="double">
          <color theme="8" tint="-0.249977111117893"/>
        </top>
      </border>
    </dxf>
    <dxf>
      <font>
        <color theme="0"/>
      </font>
      <fill>
        <patternFill patternType="solid">
          <fgColor theme="8" tint="-0.249977111117893"/>
          <bgColor theme="8" tint="-0.249977111117893"/>
        </patternFill>
      </fill>
      <border>
        <horizontal style="thin">
          <color theme="8" tint="-0.249977111117893"/>
        </horizontal>
      </border>
    </dxf>
    <dxf>
      <font>
        <color theme="1"/>
      </font>
      <border>
        <horizontal style="thin">
          <color theme="8" tint="0.79998168889431442"/>
        </horizontal>
      </border>
    </dxf>
  </dxfs>
  <tableStyles count="1" defaultTableStyle="TableStyleMedium2" defaultPivotStyle="PivotStyleLight16">
    <tableStyle name="BudgetReportPivot" table="0" count="13" xr9:uid="{00000000-0011-0000-FFFF-FFFF00000000}">
      <tableStyleElement type="wholeTable" dxfId="25"/>
      <tableStyleElement type="headerRow" dxfId="24"/>
      <tableStyleElement type="totalRow" dxfId="23"/>
      <tableStyleElement type="firstRowStripe" dxfId="22"/>
      <tableStyleElement type="firstColumnStripe" dxfId="21"/>
      <tableStyleElement type="firstHeaderCell" dxfId="20"/>
      <tableStyleElement type="firstSubtotalRow" dxfId="19"/>
      <tableStyleElement type="secondSubtotalRow" dxfId="18"/>
      <tableStyleElement type="firstColumnSubheading" dxfId="17"/>
      <tableStyleElement type="firstRowSubheading" dxfId="16"/>
      <tableStyleElement type="secondRowSubheading" dxfId="15"/>
      <tableStyleElement type="pageFieldLabels" dxfId="14"/>
      <tableStyleElement type="pageFieldValues" dxfId="13"/>
    </tableStyle>
  </tableStyles>
  <colors>
    <mruColors>
      <color rgb="FFEAAAED"/>
      <color rgb="FFFF8AD8"/>
      <color rgb="FFF2C8F2"/>
      <color rgb="FFE49FEB"/>
      <color rgb="FFFFFECF"/>
      <color rgb="FFFFFD78"/>
      <color rgb="FFDFF0C2"/>
      <color rgb="FFDEF1B2"/>
      <color rgb="FFCBF1C1"/>
      <color rgb="FFD5FC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pieChart>
        <c:varyColors val="1"/>
        <c:ser>
          <c:idx val="2"/>
          <c:order val="0"/>
          <c:cat>
            <c:numRef>
              <c:f>'Budget Report'!$B$25:$B$36</c:f>
              <c:numCache>
                <c:formatCode>General</c:formatCode>
                <c:ptCount val="12"/>
              </c:numCache>
            </c:numRef>
          </c:cat>
          <c:val>
            <c:numRef>
              <c:f>'Budget Report'!$D$25:$D$36</c:f>
              <c:numCache>
                <c:formatCode>General</c:formatCode>
                <c:ptCount val="12"/>
              </c:numCache>
            </c:numRef>
          </c:val>
          <c:extLst>
            <c:ext xmlns:c16="http://schemas.microsoft.com/office/drawing/2014/chart" uri="{C3380CC4-5D6E-409C-BE32-E72D297353CC}">
              <c16:uniqueId val="{00000000-55D7-C145-93A9-2040982E808B}"/>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44421141968032"/>
          <c:y val="0.12846982288423001"/>
          <c:w val="0.23641718138526099"/>
          <c:h val="0.78336262123405898"/>
        </c:manualLayout>
      </c:layout>
      <c:overlay val="0"/>
      <c:txPr>
        <a:bodyPr/>
        <a:lstStyle/>
        <a:p>
          <a:pPr>
            <a:defRPr sz="1200"/>
          </a:pPr>
          <a:endParaRPr lang="en-US"/>
        </a:p>
      </c:txPr>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184150</xdr:colOff>
      <xdr:row>22</xdr:row>
      <xdr:rowOff>0</xdr:rowOff>
    </xdr:from>
    <xdr:to>
      <xdr:col>7</xdr:col>
      <xdr:colOff>660400</xdr:colOff>
      <xdr:row>48</xdr:row>
      <xdr:rowOff>88900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Microsoft Office User" refreshedDate="44224.826007407406" createdVersion="4" refreshedVersion="6" minRefreshableVersion="3" recordCount="25" xr:uid="{00000000-000A-0000-FFFF-FFFF02000000}">
  <cacheSource type="worksheet">
    <worksheetSource name="BudgetDetails"/>
  </cacheSource>
  <cacheFields count="4">
    <cacheField name="Budget Category" numFmtId="0">
      <sharedItems containsBlank="1"/>
    </cacheField>
    <cacheField name="Line Item Description" numFmtId="0">
      <sharedItems containsBlank="1"/>
    </cacheField>
    <cacheField name="Proposed 2020" numFmtId="0">
      <sharedItems containsString="0" containsBlank="1" containsNumber="1" containsInteger="1" minValue="0" maxValue="514626"/>
    </cacheField>
    <cacheField name="Comment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
  <r>
    <s v="Staff Relations"/>
    <s v="Salaries (incl. housing) for full-time staff and part-time ministry staff"/>
    <n v="348753"/>
    <s v="Salaries for full-time and part-time ministerial staff: Senior Pastor (full), Pastors (full), Pastoral Associate (12 hrs), Director of Music (30 hrs), Organist (6 hrs), The Gathering Worship Leader (weekly stipend), Children's Ministry Coordinator (15 hrs), Nursery Workers (varies), &amp; Facilities &amp; Operations Manager (35 hrs). No COLA raises for 2021."/>
  </r>
  <r>
    <s v="Staff Relations"/>
    <s v="Contract Positions "/>
    <n v="47310"/>
    <s v="Includes Accountant, Sound Techs, Video Producer (new item for 2021), stipend for Set-up help, &amp; taxes for the apartment. "/>
  </r>
  <r>
    <s v="Staff Relations"/>
    <s v="MMBB Retirement/Life Insurance/Disability"/>
    <n v="32125"/>
    <s v="Includes full-time pastoral staff. Complies with 16% covenant of MMBB for Benefits for Life Program (retirement, disability, &amp; life insurance)"/>
  </r>
  <r>
    <s v="Staff Relations"/>
    <s v="Health Insurance"/>
    <n v="45007"/>
    <s v="Includes stipends for full-time pastoral staff. New Group Health Insurance through United Heath."/>
  </r>
  <r>
    <s v="Staff Relations"/>
    <s v="SECA / FICA"/>
    <n v="28431"/>
    <s v="FICA 8% of salaries; for ordained clergy SECA 7.65% of salaries (includes W-2 salary gross-up)"/>
  </r>
  <r>
    <s v="Staff Relations"/>
    <s v="Expense Allowances"/>
    <n v="7000"/>
    <s v="Includes Senior Pastor, Pastors, Director of Music, &amp; Pastoral Associate (greatly reduced for 2021 due to conferences being virtual and much of ministry being virtual)"/>
  </r>
  <r>
    <s v="Staff Relations"/>
    <s v="Workers Comp"/>
    <n v="6000"/>
    <m/>
  </r>
  <r>
    <s v="Staff Relations"/>
    <s v="Staff Transition Expenses"/>
    <n v="0"/>
    <s v="Cost of candidate interviews, background checks, moving expenses, etc. No anticipated staff transitions for 2021"/>
  </r>
  <r>
    <s v="Staff Relations"/>
    <s v="Staff Appreciation"/>
    <n v="0"/>
    <s v="Usually $500, eliminating for 2021. "/>
  </r>
  <r>
    <s v="Staff Relations"/>
    <s v="Staff Development"/>
    <n v="0"/>
    <s v="Usually $1,200 which pays for one session a quarter. Will seek to fund through the pastor's fund or donation/memorial funds/bequest funds."/>
  </r>
  <r>
    <s v="Staff Relations"/>
    <s v="TOTAL"/>
    <n v="514626"/>
    <s v="2020 budget = $501,632"/>
  </r>
  <r>
    <m/>
    <m/>
    <m/>
    <m/>
  </r>
  <r>
    <s v="Resource Management"/>
    <s v="Custodial Services"/>
    <n v="29600"/>
    <s v="_x0009_Corporate Cleaning Company (CCC); includes minimum wage increase for 2020"/>
  </r>
  <r>
    <s v="Resource Management"/>
    <s v="Janitorial Supplies"/>
    <n v="5000"/>
    <s v="Based on 2019 actuals"/>
  </r>
  <r>
    <s v="Resource Management"/>
    <s v="Utilities - Telephone &amp; Internet"/>
    <n v="14000"/>
    <s v="CenturyLink &amp; Bell (Not an increase in actual cost, just a correction on the budget end.)"/>
  </r>
  <r>
    <s v="Resource Management"/>
    <s v="Utilties - Electric"/>
    <n v="30100"/>
    <s v="Xcel Energy; based on 2019 actuals"/>
  </r>
  <r>
    <s v="Resource Management"/>
    <s v="Utilities - Fuel (Natural Gas)"/>
    <n v="27200"/>
    <s v="Xcel Energy; based on 2019 actuals"/>
  </r>
  <r>
    <s v="Resource Management"/>
    <s v="Utilities - Water / Sewer"/>
    <n v="19100"/>
    <s v="Denver Water; based on 2019 actuals"/>
  </r>
  <r>
    <s v="Resource Management"/>
    <s v="Insurance - Building &amp; Auto"/>
    <n v="35000"/>
    <s v="Church Mutual; based on 2020 actuals and anticipated premium increase"/>
  </r>
  <r>
    <s v="Resource Management"/>
    <s v="Grounds Maintenance"/>
    <n v="24000"/>
    <s v="Includes all lawn care and snow removal; based on 2020 actuals"/>
  </r>
  <r>
    <s v="Resource Management"/>
    <s v="Vehicle Maintenance"/>
    <n v="1000"/>
    <s v="Based on 2019 actuals"/>
  </r>
  <r>
    <s v="Resource Management"/>
    <s v="Building Maintenance &amp; Repairs"/>
    <n v="26600"/>
    <s v="Includes recurring maintenance contract services such as CSI (HVAC), pest control, Republic (trash &amp; recycling), SimplexGrinnell (fire/security); includes special cleaning supplies for Work Days"/>
  </r>
  <r>
    <s v="Resource Management"/>
    <s v="Safety &amp; Security"/>
    <n v="12000"/>
    <s v="Includes volunteer background checks, CPR training, AED, additional security during building closure, safety/security supplies."/>
  </r>
  <r>
    <s v="Resource Management"/>
    <s v="Technology"/>
    <n v="8000"/>
    <s v="Tech upgrades (hardware - cables, TVs, computers, etc.); anticipating 1 Mac replacement"/>
  </r>
  <r>
    <s v="Resource Management"/>
    <s v="TOTAL"/>
    <n v="231600"/>
    <s v="2020 budget =  $222,15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BudgetReport" cacheId="5" applyNumberFormats="0" applyBorderFormats="0" applyFontFormats="0" applyPatternFormats="0" applyAlignmentFormats="0" applyWidthHeightFormats="1" dataCaption="Values" updatedVersion="6" minRefreshableVersion="3" fieldPrintTitles="1" itemPrintTitles="1" createdVersion="4" indent="0" outline="1" outlineData="1" multipleFieldFilters="0" chartFormat="5" rowHeaderCaption="Budget Categories">
  <location ref="B23:D40" firstHeaderRow="1" firstDataRow="1" firstDataCol="0"/>
  <pivotFields count="4">
    <pivotField showAll="0" defaultSubtotal="0"/>
    <pivotField showAll="0" defaultSubtotal="0"/>
    <pivotField showAll="0"/>
    <pivotField showAll="0" defaultSubtotal="0"/>
  </pivotFields>
  <pivotTableStyleInfo name="PivotStyleMedium11" showRowHeaders="1" showColHeaders="1" showRowStripes="0" showColStripes="1"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A1:F3" totalsRowShown="0">
  <autoFilter ref="A1:F3" xr:uid="{00000000-0009-0000-0100-000008000000}"/>
  <tableColumns count="6">
    <tableColumn id="1" xr3:uid="{00000000-0010-0000-0000-000001000000}" name="Description"/>
    <tableColumn id="2" xr3:uid="{00000000-0010-0000-0000-000002000000}" name="Category"/>
    <tableColumn id="3" xr3:uid="{00000000-0010-0000-0000-000003000000}" name="Plan A"/>
    <tableColumn id="4" xr3:uid="{00000000-0010-0000-0000-000004000000}" name="Plan B"/>
    <tableColumn id="5" xr3:uid="{00000000-0010-0000-0000-000005000000}" name="Difference"/>
    <tableColumn id="6" xr3:uid="{00000000-0010-0000-0000-000006000000}" name="Actual Cost Ranking"/>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3:C7" totalsRowShown="0">
  <autoFilter ref="B3:C7" xr:uid="{00000000-0009-0000-0100-000003000000}"/>
  <tableColumns count="2">
    <tableColumn id="1" xr3:uid="{00000000-0010-0000-0100-000001000000}" name="Projected Monthly Income"/>
    <tableColumn id="2" xr3:uid="{00000000-0010-0000-0100-000002000000}" name=" "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B9:C13" totalsRowShown="0">
  <autoFilter ref="B9:C13" xr:uid="{00000000-0009-0000-0100-000004000000}"/>
  <tableColumns count="2">
    <tableColumn id="1" xr3:uid="{00000000-0010-0000-0200-000001000000}" name="Actual Monthly Income"/>
    <tableColumn id="2" xr3:uid="{00000000-0010-0000-0200-000002000000}" name=" " dataDxfId="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B15:C18" totalsRowShown="0">
  <autoFilter ref="B15:C18" xr:uid="{00000000-0009-0000-0100-000005000000}"/>
  <tableColumns count="2">
    <tableColumn id="1" xr3:uid="{00000000-0010-0000-0300-000001000000}" name="Balance (income - expenses)"/>
    <tableColumn id="2" xr3:uid="{00000000-0010-0000-0300-000002000000}" name=" " dataDxfId="1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E3:E4" totalsRowShown="0" dataDxfId="9">
  <autoFilter ref="E3:E4" xr:uid="{00000000-0009-0000-0100-000006000000}"/>
  <tableColumns count="1">
    <tableColumn id="1" xr3:uid="{00000000-0010-0000-0400-000001000000}" name="Projected Monthly Expenses" dataDxfId="8">
      <calculatedColumnFormula>SUM(BudgetDetails[Proposed 2020])</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E9:E10" totalsRowShown="0" dataDxfId="7">
  <autoFilter ref="E9:E10" xr:uid="{00000000-0009-0000-0100-000007000000}"/>
  <tableColumns count="1">
    <tableColumn id="1" xr3:uid="{00000000-0010-0000-0500-000001000000}" name="Actual Monthly Expenses" dataDxfId="6">
      <calculatedColumnFormula>SUM(#REF!)</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BudgetDetails" displayName="BudgetDetails" ref="A1:D26" totalsRowShown="0" headerRowDxfId="5" dataDxfId="4">
  <autoFilter ref="A1:D26" xr:uid="{00000000-0009-0000-0100-000001000000}"/>
  <sortState xmlns:xlrd2="http://schemas.microsoft.com/office/spreadsheetml/2017/richdata2" ref="A2:D24">
    <sortCondition ref="A2:A50"/>
    <sortCondition ref="B2:B50"/>
  </sortState>
  <tableColumns count="4">
    <tableColumn id="1" xr3:uid="{00000000-0010-0000-0600-000001000000}" name="Budget Category" dataDxfId="3"/>
    <tableColumn id="2" xr3:uid="{00000000-0010-0000-0600-000002000000}" name="Line Item Description" dataDxfId="2"/>
    <tableColumn id="3" xr3:uid="{00000000-0010-0000-0600-000003000000}" name="Proposed 2020" dataDxfId="1"/>
    <tableColumn id="6" xr3:uid="{00000000-0010-0000-0600-000006000000}" name="Comments" dataDxfId="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BudgetCategoryLookup" displayName="BudgetCategoryLookup" ref="A1:A18" totalsRowShown="0">
  <autoFilter ref="A1:A18" xr:uid="{00000000-0009-0000-0100-000002000000}"/>
  <sortState xmlns:xlrd2="http://schemas.microsoft.com/office/spreadsheetml/2017/richdata2" ref="A2:A13">
    <sortCondition ref="A1:A13"/>
  </sortState>
  <tableColumns count="1">
    <tableColumn id="1" xr3:uid="{00000000-0010-0000-0700-000001000000}" name="Budget Category Lookup"/>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vmlDrawing" Target="../drawings/vmlDrawing1.v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ivotTable" Target="../pivotTables/pivotTable1.xm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8.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
  <sheetViews>
    <sheetView workbookViewId="0">
      <selection activeCell="C15" sqref="C15"/>
    </sheetView>
  </sheetViews>
  <sheetFormatPr baseColWidth="10" defaultColWidth="11" defaultRowHeight="16"/>
  <cols>
    <col min="1" max="1" width="13" customWidth="1"/>
    <col min="2" max="2" width="11" customWidth="1"/>
    <col min="3" max="3" width="15.6640625" customWidth="1"/>
    <col min="4" max="4" width="12.83203125" customWidth="1"/>
    <col min="5" max="5" width="12.1640625" customWidth="1"/>
    <col min="6" max="6" width="19.83203125" customWidth="1"/>
  </cols>
  <sheetData>
    <row r="1" spans="1:6">
      <c r="A1" t="s">
        <v>1</v>
      </c>
      <c r="B1" t="s">
        <v>0</v>
      </c>
      <c r="C1" t="s">
        <v>40</v>
      </c>
      <c r="D1" t="s">
        <v>39</v>
      </c>
      <c r="E1" t="s">
        <v>2</v>
      </c>
      <c r="F1" t="s">
        <v>21</v>
      </c>
    </row>
    <row r="2" spans="1:6">
      <c r="A2" t="s">
        <v>4</v>
      </c>
      <c r="B2" t="s">
        <v>3</v>
      </c>
      <c r="C2">
        <v>100</v>
      </c>
      <c r="D2">
        <v>0</v>
      </c>
      <c r="E2">
        <v>100</v>
      </c>
      <c r="F2">
        <v>0</v>
      </c>
    </row>
    <row r="3" spans="1:6">
      <c r="A3" t="s">
        <v>5</v>
      </c>
      <c r="B3" t="s">
        <v>3</v>
      </c>
      <c r="C3">
        <v>1000</v>
      </c>
      <c r="D3">
        <v>1200</v>
      </c>
      <c r="E3">
        <v>-200</v>
      </c>
      <c r="F3">
        <v>1200</v>
      </c>
    </row>
  </sheetData>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0"/>
  <sheetViews>
    <sheetView showGridLines="0" topLeftCell="A151" workbookViewId="0">
      <selection activeCell="A78" sqref="A78"/>
    </sheetView>
  </sheetViews>
  <sheetFormatPr baseColWidth="10" defaultColWidth="8.83203125" defaultRowHeight="16"/>
  <cols>
    <col min="1" max="1" width="1.6640625" customWidth="1"/>
    <col min="2" max="2" width="33.33203125" customWidth="1"/>
    <col min="3" max="3" width="17" customWidth="1"/>
    <col min="4" max="4" width="13.33203125" customWidth="1"/>
    <col min="5" max="5" width="32.5" customWidth="1"/>
    <col min="6" max="6" width="1.6640625" customWidth="1"/>
    <col min="7" max="7" width="29.1640625" customWidth="1"/>
  </cols>
  <sheetData>
    <row r="1" spans="1:7" ht="35.25" customHeight="1" thickBot="1">
      <c r="A1" s="20" t="s">
        <v>19</v>
      </c>
      <c r="B1" s="4"/>
      <c r="C1" s="4"/>
      <c r="D1" s="4"/>
      <c r="E1" s="5"/>
    </row>
    <row r="2" spans="1:7" ht="9" customHeight="1" thickTop="1">
      <c r="A2" s="6"/>
      <c r="B2" s="8"/>
      <c r="C2" s="7"/>
      <c r="D2" s="8"/>
      <c r="E2" s="8"/>
      <c r="F2" s="9"/>
    </row>
    <row r="3" spans="1:7">
      <c r="A3" s="10"/>
      <c r="B3" s="1" t="s">
        <v>9</v>
      </c>
      <c r="C3" s="1" t="s">
        <v>15</v>
      </c>
      <c r="D3" s="1"/>
      <c r="E3" s="1" t="s">
        <v>12</v>
      </c>
      <c r="F3" s="11"/>
    </row>
    <row r="4" spans="1:7" ht="15" customHeight="1">
      <c r="A4" s="10"/>
      <c r="B4" s="1" t="s">
        <v>6</v>
      </c>
      <c r="C4" s="18">
        <v>6000</v>
      </c>
      <c r="D4" s="1"/>
      <c r="E4" s="19">
        <f>SUM(BudgetDetails[Proposed 2020])</f>
        <v>1492452</v>
      </c>
      <c r="F4" s="11"/>
    </row>
    <row r="5" spans="1:7" ht="15" customHeight="1">
      <c r="A5" s="10"/>
      <c r="B5" s="1" t="s">
        <v>11</v>
      </c>
      <c r="C5" s="18">
        <v>1000</v>
      </c>
      <c r="D5" s="1"/>
      <c r="E5" s="1"/>
      <c r="F5" s="11"/>
    </row>
    <row r="6" spans="1:7">
      <c r="A6" s="10"/>
      <c r="B6" s="1" t="s">
        <v>7</v>
      </c>
      <c r="C6" s="18">
        <v>2500</v>
      </c>
      <c r="D6" s="1"/>
      <c r="E6" s="1"/>
      <c r="F6" s="11"/>
    </row>
    <row r="7" spans="1:7" ht="15" customHeight="1">
      <c r="A7" s="10"/>
      <c r="B7" s="1" t="s">
        <v>8</v>
      </c>
      <c r="C7" s="19">
        <f>SUM(C4:C6)</f>
        <v>9500</v>
      </c>
      <c r="D7" s="1"/>
      <c r="E7" s="1"/>
      <c r="F7" s="11"/>
    </row>
    <row r="8" spans="1:7" ht="15" customHeight="1">
      <c r="A8" s="10"/>
      <c r="B8" s="1"/>
      <c r="C8" s="1"/>
      <c r="D8" s="12"/>
      <c r="E8" s="1"/>
      <c r="F8" s="11"/>
    </row>
    <row r="9" spans="1:7" ht="15" customHeight="1">
      <c r="A9" s="10"/>
      <c r="B9" s="1" t="s">
        <v>14</v>
      </c>
      <c r="C9" s="1" t="s">
        <v>15</v>
      </c>
      <c r="D9" s="12"/>
      <c r="E9" s="1" t="s">
        <v>13</v>
      </c>
      <c r="F9" s="11"/>
    </row>
    <row r="10" spans="1:7" ht="15" customHeight="1">
      <c r="A10" s="10"/>
      <c r="B10" s="1" t="s">
        <v>6</v>
      </c>
      <c r="C10" s="18">
        <v>5800</v>
      </c>
      <c r="D10" s="1"/>
      <c r="E10" s="19" t="e">
        <f>SUM(#REF!)</f>
        <v>#REF!</v>
      </c>
      <c r="F10" s="11"/>
    </row>
    <row r="11" spans="1:7" ht="15" customHeight="1">
      <c r="A11" s="10"/>
      <c r="B11" s="1" t="s">
        <v>11</v>
      </c>
      <c r="C11" s="18">
        <v>2000</v>
      </c>
      <c r="D11" s="1"/>
      <c r="E11" s="1"/>
      <c r="F11" s="11"/>
    </row>
    <row r="12" spans="1:7">
      <c r="A12" s="10"/>
      <c r="B12" s="1" t="s">
        <v>7</v>
      </c>
      <c r="C12" s="18">
        <v>1500</v>
      </c>
      <c r="D12" s="1"/>
      <c r="E12" s="1"/>
      <c r="F12" s="11"/>
    </row>
    <row r="13" spans="1:7" ht="15" customHeight="1">
      <c r="A13" s="10"/>
      <c r="B13" s="1" t="s">
        <v>8</v>
      </c>
      <c r="C13" s="19">
        <f>SUM(C10:C12)</f>
        <v>9300</v>
      </c>
      <c r="D13" s="1"/>
      <c r="E13" s="1"/>
      <c r="F13" s="11"/>
    </row>
    <row r="14" spans="1:7" ht="15" customHeight="1">
      <c r="A14" s="10"/>
      <c r="B14" s="1"/>
      <c r="C14" s="12"/>
      <c r="D14" s="1"/>
      <c r="E14" s="1"/>
      <c r="F14" s="11"/>
    </row>
    <row r="15" spans="1:7" ht="15" customHeight="1">
      <c r="A15" s="10"/>
      <c r="B15" s="1" t="s">
        <v>18</v>
      </c>
      <c r="C15" s="1" t="s">
        <v>15</v>
      </c>
      <c r="D15" s="12"/>
      <c r="E15" s="1"/>
      <c r="F15" s="11"/>
    </row>
    <row r="16" spans="1:7">
      <c r="A16" s="10"/>
      <c r="B16" s="1" t="s">
        <v>16</v>
      </c>
      <c r="C16" s="19">
        <f>C7-SUM(BudgetDetails[Proposed 2020])</f>
        <v>-1482952</v>
      </c>
      <c r="D16" s="1"/>
      <c r="E16" s="1"/>
      <c r="F16" s="11"/>
    </row>
    <row r="17" spans="1:7">
      <c r="A17" s="10"/>
      <c r="B17" s="1" t="s">
        <v>17</v>
      </c>
      <c r="C17" s="19" t="e">
        <f>C13-SUM(#REF!)</f>
        <v>#REF!</v>
      </c>
      <c r="D17" s="1"/>
      <c r="E17" s="1"/>
      <c r="F17" s="11"/>
    </row>
    <row r="18" spans="1:7">
      <c r="A18" s="10"/>
      <c r="B18" s="1" t="s">
        <v>2</v>
      </c>
      <c r="C18" s="19" t="e">
        <f>C16-C17</f>
        <v>#REF!</v>
      </c>
      <c r="D18" s="1"/>
      <c r="E18" s="1"/>
      <c r="F18" s="11"/>
    </row>
    <row r="19" spans="1:7" ht="9" customHeight="1" thickBot="1">
      <c r="A19" s="13"/>
      <c r="B19" s="15"/>
      <c r="C19" s="14"/>
      <c r="D19" s="15"/>
      <c r="E19" s="15"/>
      <c r="F19" s="16"/>
    </row>
    <row r="20" spans="1:7" ht="9" customHeight="1" thickTop="1">
      <c r="A20" s="1"/>
      <c r="B20" s="1"/>
      <c r="C20" s="12"/>
      <c r="D20" s="1"/>
      <c r="E20" s="1"/>
      <c r="F20" s="1"/>
    </row>
    <row r="21" spans="1:7" ht="34.5" customHeight="1" thickBot="1">
      <c r="A21" s="3" t="s">
        <v>20</v>
      </c>
      <c r="B21" s="4"/>
      <c r="C21" s="4"/>
      <c r="D21" s="4"/>
      <c r="E21" s="5"/>
      <c r="F21" s="5"/>
      <c r="G21" s="17"/>
    </row>
    <row r="22" spans="1:7" ht="17" thickTop="1">
      <c r="B22" s="2"/>
      <c r="C22" s="1"/>
    </row>
    <row r="23" spans="1:7">
      <c r="B23" s="21"/>
      <c r="C23" s="22"/>
      <c r="D23" s="23"/>
    </row>
    <row r="24" spans="1:7">
      <c r="B24" s="24"/>
      <c r="C24" s="25"/>
      <c r="D24" s="26"/>
    </row>
    <row r="25" spans="1:7">
      <c r="B25" s="24"/>
      <c r="C25" s="25"/>
      <c r="D25" s="26"/>
    </row>
    <row r="26" spans="1:7">
      <c r="B26" s="24"/>
      <c r="C26" s="25"/>
      <c r="D26" s="26"/>
    </row>
    <row r="27" spans="1:7">
      <c r="B27" s="24"/>
      <c r="C27" s="25"/>
      <c r="D27" s="26"/>
    </row>
    <row r="28" spans="1:7">
      <c r="B28" s="24"/>
      <c r="C28" s="25"/>
      <c r="D28" s="26"/>
    </row>
    <row r="29" spans="1:7">
      <c r="B29" s="24"/>
      <c r="C29" s="25"/>
      <c r="D29" s="26"/>
    </row>
    <row r="30" spans="1:7">
      <c r="B30" s="24"/>
      <c r="C30" s="25"/>
      <c r="D30" s="26"/>
    </row>
    <row r="31" spans="1:7">
      <c r="B31" s="24"/>
      <c r="C31" s="25"/>
      <c r="D31" s="26"/>
    </row>
    <row r="32" spans="1:7">
      <c r="B32" s="24"/>
      <c r="C32" s="25"/>
      <c r="D32" s="26"/>
    </row>
    <row r="33" spans="2:4">
      <c r="B33" s="24"/>
      <c r="C33" s="25"/>
      <c r="D33" s="26"/>
    </row>
    <row r="34" spans="2:4">
      <c r="B34" s="24"/>
      <c r="C34" s="25"/>
      <c r="D34" s="26"/>
    </row>
    <row r="35" spans="2:4">
      <c r="B35" s="24"/>
      <c r="C35" s="25"/>
      <c r="D35" s="26"/>
    </row>
    <row r="36" spans="2:4">
      <c r="B36" s="24"/>
      <c r="C36" s="25"/>
      <c r="D36" s="26"/>
    </row>
    <row r="37" spans="2:4">
      <c r="B37" s="24"/>
      <c r="C37" s="25"/>
      <c r="D37" s="26"/>
    </row>
    <row r="38" spans="2:4">
      <c r="B38" s="24"/>
      <c r="C38" s="25"/>
      <c r="D38" s="26"/>
    </row>
    <row r="39" spans="2:4">
      <c r="B39" s="24"/>
      <c r="C39" s="25"/>
      <c r="D39" s="26"/>
    </row>
    <row r="40" spans="2:4">
      <c r="B40" s="27"/>
      <c r="C40" s="28"/>
      <c r="D40" s="29"/>
    </row>
  </sheetData>
  <phoneticPr fontId="28" type="noConversion"/>
  <printOptions horizontalCentered="1"/>
  <pageMargins left="0.5" right="0.5" top="0.75" bottom="0.75" header="0.3" footer="0.3"/>
  <pageSetup scale="70" fitToHeight="0" orientation="landscape" horizontalDpi="200" verticalDpi="200"/>
  <headerFooter>
    <oddHeader>&amp;L&amp;"-,Bold"&amp;18&amp;K01+020Budget Report&amp;R&amp;"-,Bold"&amp;K01+020[Your Name]
&amp;D
Page &amp;P of &amp;N</oddHeader>
  </headerFooter>
  <drawing r:id="rId2"/>
  <legacyDrawing r:id="rId3"/>
  <tableParts count="5">
    <tablePart r:id="rId4"/>
    <tablePart r:id="rId5"/>
    <tablePart r:id="rId6"/>
    <tablePart r:id="rId7"/>
    <tablePart r:id="rId8"/>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41"/>
  <sheetViews>
    <sheetView tabSelected="1" view="pageLayout" zoomScale="119" zoomScaleNormal="112" zoomScalePageLayoutView="119" workbookViewId="0">
      <selection activeCell="D112" sqref="D112"/>
    </sheetView>
  </sheetViews>
  <sheetFormatPr baseColWidth="10" defaultColWidth="44.6640625" defaultRowHeight="16"/>
  <cols>
    <col min="1" max="1" width="21.5" style="59" customWidth="1"/>
    <col min="2" max="2" width="28.33203125" style="60" customWidth="1"/>
    <col min="3" max="3" width="11.83203125" style="61" customWidth="1"/>
    <col min="4" max="4" width="78.6640625" style="217" customWidth="1"/>
    <col min="5" max="83" width="44.6640625" style="33"/>
    <col min="84" max="16384" width="44.6640625" style="37"/>
  </cols>
  <sheetData>
    <row r="1" spans="1:83" ht="34">
      <c r="A1" s="35" t="s">
        <v>45</v>
      </c>
      <c r="B1" s="36" t="s">
        <v>46</v>
      </c>
      <c r="C1" s="186" t="s">
        <v>88</v>
      </c>
      <c r="D1" s="202" t="s">
        <v>41</v>
      </c>
    </row>
    <row r="2" spans="1:83" s="41" customFormat="1" ht="68.25" customHeight="1">
      <c r="A2" s="38" t="s">
        <v>22</v>
      </c>
      <c r="B2" s="39" t="s">
        <v>90</v>
      </c>
      <c r="C2" s="256">
        <v>348753</v>
      </c>
      <c r="D2" s="203" t="s">
        <v>231</v>
      </c>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row>
    <row r="3" spans="1:83" s="45" customFormat="1" ht="34">
      <c r="A3" s="42" t="s">
        <v>22</v>
      </c>
      <c r="B3" s="43" t="s">
        <v>73</v>
      </c>
      <c r="C3" s="258">
        <v>47310</v>
      </c>
      <c r="D3" s="203" t="s">
        <v>267</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row>
    <row r="4" spans="1:83" s="41" customFormat="1" ht="34">
      <c r="A4" s="38" t="s">
        <v>22</v>
      </c>
      <c r="B4" s="39" t="s">
        <v>89</v>
      </c>
      <c r="C4" s="256">
        <v>32125</v>
      </c>
      <c r="D4" s="203" t="s">
        <v>200</v>
      </c>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row>
    <row r="5" spans="1:83" s="41" customFormat="1" ht="34">
      <c r="A5" s="38" t="s">
        <v>22</v>
      </c>
      <c r="B5" s="39" t="s">
        <v>32</v>
      </c>
      <c r="C5" s="256">
        <v>45007</v>
      </c>
      <c r="D5" s="203" t="s">
        <v>225</v>
      </c>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row>
    <row r="6" spans="1:83" s="41" customFormat="1" ht="20.75" customHeight="1">
      <c r="A6" s="38" t="s">
        <v>22</v>
      </c>
      <c r="B6" s="39" t="s">
        <v>33</v>
      </c>
      <c r="C6" s="256">
        <v>28431</v>
      </c>
      <c r="D6" s="203" t="s">
        <v>199</v>
      </c>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row>
    <row r="7" spans="1:83" s="41" customFormat="1" ht="34">
      <c r="A7" s="38" t="s">
        <v>22</v>
      </c>
      <c r="B7" s="39" t="s">
        <v>34</v>
      </c>
      <c r="C7" s="40">
        <v>7000</v>
      </c>
      <c r="D7" s="203" t="s">
        <v>254</v>
      </c>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row>
    <row r="8" spans="1:83" s="41" customFormat="1" ht="17">
      <c r="A8" s="38" t="s">
        <v>22</v>
      </c>
      <c r="B8" s="39" t="s">
        <v>35</v>
      </c>
      <c r="C8" s="40">
        <v>6000</v>
      </c>
      <c r="D8" s="20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row>
    <row r="9" spans="1:83" s="41" customFormat="1" ht="34">
      <c r="A9" s="38" t="s">
        <v>22</v>
      </c>
      <c r="B9" s="190" t="s">
        <v>196</v>
      </c>
      <c r="C9" s="40">
        <v>0</v>
      </c>
      <c r="D9" s="203" t="s">
        <v>226</v>
      </c>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row>
    <row r="10" spans="1:83" s="41" customFormat="1" ht="17">
      <c r="A10" s="38" t="s">
        <v>22</v>
      </c>
      <c r="B10" s="39" t="s">
        <v>65</v>
      </c>
      <c r="C10" s="40">
        <v>0</v>
      </c>
      <c r="D10" s="203" t="s">
        <v>261</v>
      </c>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row>
    <row r="11" spans="1:83" s="41" customFormat="1" ht="34">
      <c r="A11" s="38" t="s">
        <v>22</v>
      </c>
      <c r="B11" s="39" t="s">
        <v>134</v>
      </c>
      <c r="C11" s="40">
        <v>0</v>
      </c>
      <c r="D11" s="203" t="s">
        <v>262</v>
      </c>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row>
    <row r="12" spans="1:83" s="48" customFormat="1" ht="17">
      <c r="A12" s="38" t="s">
        <v>22</v>
      </c>
      <c r="B12" s="38" t="s">
        <v>36</v>
      </c>
      <c r="C12" s="46">
        <f>SUM(C2:C11)</f>
        <v>514626</v>
      </c>
      <c r="D12" s="245" t="s">
        <v>206</v>
      </c>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row>
    <row r="13" spans="1:83" s="52" customFormat="1">
      <c r="A13" s="49"/>
      <c r="B13" s="50"/>
      <c r="C13" s="51"/>
      <c r="D13" s="204"/>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row>
    <row r="14" spans="1:83" s="57" customFormat="1" ht="17">
      <c r="A14" s="53" t="s">
        <v>23</v>
      </c>
      <c r="B14" s="54" t="s">
        <v>164</v>
      </c>
      <c r="C14" s="55">
        <v>29600</v>
      </c>
      <c r="D14" s="205" t="s">
        <v>202</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row>
    <row r="15" spans="1:83" ht="17">
      <c r="A15" s="53" t="s">
        <v>23</v>
      </c>
      <c r="B15" s="54" t="s">
        <v>48</v>
      </c>
      <c r="C15" s="55">
        <v>5000</v>
      </c>
      <c r="D15" s="205" t="s">
        <v>191</v>
      </c>
    </row>
    <row r="16" spans="1:83" ht="17">
      <c r="A16" s="53" t="s">
        <v>23</v>
      </c>
      <c r="B16" s="54" t="s">
        <v>165</v>
      </c>
      <c r="C16" s="55">
        <v>14000</v>
      </c>
      <c r="D16" s="205" t="s">
        <v>203</v>
      </c>
    </row>
    <row r="17" spans="1:83" ht="17">
      <c r="A17" s="53" t="s">
        <v>23</v>
      </c>
      <c r="B17" s="54" t="s">
        <v>50</v>
      </c>
      <c r="C17" s="55">
        <v>30100</v>
      </c>
      <c r="D17" s="205" t="s">
        <v>166</v>
      </c>
    </row>
    <row r="18" spans="1:83" ht="17">
      <c r="A18" s="53" t="s">
        <v>23</v>
      </c>
      <c r="B18" s="54" t="s">
        <v>51</v>
      </c>
      <c r="C18" s="55">
        <v>27200</v>
      </c>
      <c r="D18" s="205" t="s">
        <v>166</v>
      </c>
    </row>
    <row r="19" spans="1:83" ht="17">
      <c r="A19" s="53" t="s">
        <v>23</v>
      </c>
      <c r="B19" s="54" t="s">
        <v>52</v>
      </c>
      <c r="C19" s="55">
        <v>19100</v>
      </c>
      <c r="D19" s="205" t="s">
        <v>167</v>
      </c>
    </row>
    <row r="20" spans="1:83" ht="17">
      <c r="A20" s="53" t="s">
        <v>23</v>
      </c>
      <c r="B20" s="54" t="s">
        <v>91</v>
      </c>
      <c r="C20" s="55">
        <v>35000</v>
      </c>
      <c r="D20" s="205" t="s">
        <v>204</v>
      </c>
    </row>
    <row r="21" spans="1:83" ht="17">
      <c r="A21" s="53" t="s">
        <v>23</v>
      </c>
      <c r="B21" s="54" t="s">
        <v>53</v>
      </c>
      <c r="C21" s="55">
        <v>24000</v>
      </c>
      <c r="D21" s="205" t="s">
        <v>240</v>
      </c>
    </row>
    <row r="22" spans="1:83" ht="17">
      <c r="A22" s="53" t="s">
        <v>23</v>
      </c>
      <c r="B22" s="54" t="s">
        <v>124</v>
      </c>
      <c r="C22" s="55">
        <v>1000</v>
      </c>
      <c r="D22" s="205" t="s">
        <v>191</v>
      </c>
    </row>
    <row r="23" spans="1:83" ht="30.75" customHeight="1">
      <c r="A23" s="53" t="s">
        <v>23</v>
      </c>
      <c r="B23" s="54" t="s">
        <v>182</v>
      </c>
      <c r="C23" s="55">
        <v>26600</v>
      </c>
      <c r="D23" s="205" t="s">
        <v>169</v>
      </c>
    </row>
    <row r="24" spans="1:83" ht="34">
      <c r="A24" s="53" t="s">
        <v>23</v>
      </c>
      <c r="B24" s="54" t="s">
        <v>96</v>
      </c>
      <c r="C24" s="55">
        <v>12000</v>
      </c>
      <c r="D24" s="205" t="s">
        <v>227</v>
      </c>
    </row>
    <row r="25" spans="1:83" ht="17">
      <c r="A25" s="53" t="s">
        <v>23</v>
      </c>
      <c r="B25" s="54" t="s">
        <v>168</v>
      </c>
      <c r="C25" s="55">
        <v>8000</v>
      </c>
      <c r="D25" s="205" t="s">
        <v>205</v>
      </c>
    </row>
    <row r="26" spans="1:83" ht="17">
      <c r="A26" s="53" t="s">
        <v>23</v>
      </c>
      <c r="B26" s="53" t="s">
        <v>36</v>
      </c>
      <c r="C26" s="58">
        <f>SUM(C14:C25)</f>
        <v>231600</v>
      </c>
      <c r="D26" s="244" t="s">
        <v>207</v>
      </c>
    </row>
    <row r="28" spans="1:83" ht="17">
      <c r="A28" s="62" t="s">
        <v>176</v>
      </c>
      <c r="B28" s="63" t="s">
        <v>157</v>
      </c>
      <c r="C28" s="64">
        <v>2250</v>
      </c>
      <c r="D28" s="206" t="s">
        <v>135</v>
      </c>
    </row>
    <row r="29" spans="1:83" ht="36" customHeight="1">
      <c r="A29" s="62" t="s">
        <v>176</v>
      </c>
      <c r="B29" s="63" t="s">
        <v>163</v>
      </c>
      <c r="C29" s="64">
        <v>2250</v>
      </c>
      <c r="D29" s="206" t="s">
        <v>136</v>
      </c>
    </row>
    <row r="30" spans="1:83" ht="34">
      <c r="A30" s="62" t="s">
        <v>176</v>
      </c>
      <c r="B30" s="63" t="s">
        <v>158</v>
      </c>
      <c r="C30" s="64">
        <v>1000</v>
      </c>
      <c r="D30" s="206" t="s">
        <v>209</v>
      </c>
    </row>
    <row r="31" spans="1:83" s="68" customFormat="1" ht="34">
      <c r="A31" s="65" t="s">
        <v>177</v>
      </c>
      <c r="B31" s="66" t="s">
        <v>138</v>
      </c>
      <c r="C31" s="67">
        <v>5000</v>
      </c>
      <c r="D31" s="207" t="s">
        <v>137</v>
      </c>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row>
    <row r="32" spans="1:83" s="68" customFormat="1" ht="37.25" customHeight="1">
      <c r="A32" s="65" t="s">
        <v>177</v>
      </c>
      <c r="B32" s="66" t="s">
        <v>140</v>
      </c>
      <c r="C32" s="67">
        <v>150</v>
      </c>
      <c r="D32" s="207" t="s">
        <v>139</v>
      </c>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row>
    <row r="33" spans="1:83" s="72" customFormat="1" ht="34">
      <c r="A33" s="69" t="s">
        <v>178</v>
      </c>
      <c r="B33" s="70" t="s">
        <v>141</v>
      </c>
      <c r="C33" s="71">
        <v>4000</v>
      </c>
      <c r="D33" s="208" t="s">
        <v>265</v>
      </c>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row>
    <row r="34" spans="1:83" s="72" customFormat="1" ht="34">
      <c r="A34" s="69" t="s">
        <v>178</v>
      </c>
      <c r="B34" s="70" t="s">
        <v>159</v>
      </c>
      <c r="C34" s="71">
        <v>0</v>
      </c>
      <c r="D34" s="208" t="s">
        <v>253</v>
      </c>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row>
    <row r="35" spans="1:83" s="72" customFormat="1" ht="21.5" customHeight="1">
      <c r="A35" s="69" t="s">
        <v>178</v>
      </c>
      <c r="B35" s="70" t="s">
        <v>160</v>
      </c>
      <c r="C35" s="71">
        <v>500</v>
      </c>
      <c r="D35" s="208" t="s">
        <v>142</v>
      </c>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row>
    <row r="36" spans="1:83" s="72" customFormat="1" ht="17">
      <c r="A36" s="69" t="s">
        <v>178</v>
      </c>
      <c r="B36" s="70" t="s">
        <v>143</v>
      </c>
      <c r="C36" s="71">
        <v>500</v>
      </c>
      <c r="D36" s="208" t="s">
        <v>193</v>
      </c>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row>
    <row r="37" spans="1:83" s="72" customFormat="1" ht="34">
      <c r="A37" s="69" t="s">
        <v>178</v>
      </c>
      <c r="B37" s="70" t="s">
        <v>144</v>
      </c>
      <c r="C37" s="71">
        <v>1500</v>
      </c>
      <c r="D37" s="208" t="s">
        <v>145</v>
      </c>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row>
    <row r="38" spans="1:83" s="72" customFormat="1" ht="51">
      <c r="A38" s="69" t="s">
        <v>178</v>
      </c>
      <c r="B38" s="185" t="s">
        <v>146</v>
      </c>
      <c r="C38" s="71">
        <v>0</v>
      </c>
      <c r="D38" s="208" t="s">
        <v>241</v>
      </c>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row>
    <row r="39" spans="1:83" s="68" customFormat="1" ht="36" customHeight="1">
      <c r="A39" s="65" t="s">
        <v>179</v>
      </c>
      <c r="B39" s="66" t="s">
        <v>147</v>
      </c>
      <c r="C39" s="67">
        <v>250</v>
      </c>
      <c r="D39" s="207" t="s">
        <v>148</v>
      </c>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row>
    <row r="40" spans="1:83" s="68" customFormat="1" ht="51">
      <c r="A40" s="65" t="s">
        <v>179</v>
      </c>
      <c r="B40" s="66" t="s">
        <v>149</v>
      </c>
      <c r="C40" s="67">
        <v>150</v>
      </c>
      <c r="D40" s="207" t="s">
        <v>150</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row>
    <row r="41" spans="1:83" s="68" customFormat="1" ht="50.25" customHeight="1">
      <c r="A41" s="65" t="s">
        <v>179</v>
      </c>
      <c r="B41" s="66" t="s">
        <v>151</v>
      </c>
      <c r="C41" s="67">
        <v>150</v>
      </c>
      <c r="D41" s="207" t="s">
        <v>152</v>
      </c>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row>
    <row r="42" spans="1:83" s="68" customFormat="1" ht="36" customHeight="1">
      <c r="A42" s="65" t="s">
        <v>180</v>
      </c>
      <c r="B42" s="66" t="s">
        <v>153</v>
      </c>
      <c r="C42" s="67">
        <v>0</v>
      </c>
      <c r="D42" s="207" t="s">
        <v>195</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row>
    <row r="43" spans="1:83" s="68" customFormat="1" ht="36" customHeight="1">
      <c r="A43" s="65" t="s">
        <v>180</v>
      </c>
      <c r="B43" s="66" t="s">
        <v>154</v>
      </c>
      <c r="C43" s="67">
        <v>0</v>
      </c>
      <c r="D43" s="207" t="s">
        <v>250</v>
      </c>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row>
    <row r="44" spans="1:83" s="68" customFormat="1" ht="36" customHeight="1">
      <c r="A44" s="65" t="s">
        <v>180</v>
      </c>
      <c r="B44" s="66" t="s">
        <v>155</v>
      </c>
      <c r="C44" s="67">
        <v>500</v>
      </c>
      <c r="D44" s="207" t="s">
        <v>194</v>
      </c>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row>
    <row r="45" spans="1:83" s="68" customFormat="1" ht="51">
      <c r="A45" s="65" t="s">
        <v>181</v>
      </c>
      <c r="B45" s="66" t="s">
        <v>211</v>
      </c>
      <c r="C45" s="67">
        <v>500</v>
      </c>
      <c r="D45" s="207" t="s">
        <v>210</v>
      </c>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row>
    <row r="46" spans="1:83" s="68" customFormat="1" ht="34">
      <c r="A46" s="65" t="s">
        <v>181</v>
      </c>
      <c r="B46" s="66" t="s">
        <v>156</v>
      </c>
      <c r="C46" s="67">
        <v>400</v>
      </c>
      <c r="D46" s="207" t="s">
        <v>170</v>
      </c>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row>
    <row r="47" spans="1:83" s="76" customFormat="1" ht="34">
      <c r="A47" s="73" t="s">
        <v>198</v>
      </c>
      <c r="B47" s="74" t="s">
        <v>92</v>
      </c>
      <c r="C47" s="75">
        <v>0</v>
      </c>
      <c r="D47" s="209" t="s">
        <v>93</v>
      </c>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row>
    <row r="48" spans="1:83" s="76" customFormat="1" ht="34">
      <c r="A48" s="73" t="s">
        <v>198</v>
      </c>
      <c r="B48" s="74" t="s">
        <v>94</v>
      </c>
      <c r="C48" s="75">
        <v>500</v>
      </c>
      <c r="D48" s="209" t="s">
        <v>95</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row>
    <row r="49" spans="1:83" ht="68">
      <c r="A49" s="77" t="s">
        <v>37</v>
      </c>
      <c r="B49" s="77" t="s">
        <v>70</v>
      </c>
      <c r="C49" s="78">
        <f>SUM(C28:C48)</f>
        <v>19600</v>
      </c>
      <c r="D49" s="210" t="s">
        <v>208</v>
      </c>
    </row>
    <row r="51" spans="1:83" s="52" customFormat="1" ht="34">
      <c r="A51" s="79" t="s">
        <v>71</v>
      </c>
      <c r="B51" s="80" t="s">
        <v>125</v>
      </c>
      <c r="C51" s="81">
        <v>1900</v>
      </c>
      <c r="D51" s="211" t="s">
        <v>252</v>
      </c>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row>
    <row r="52" spans="1:83" s="52" customFormat="1" ht="34">
      <c r="A52" s="79" t="s">
        <v>71</v>
      </c>
      <c r="B52" s="80" t="s">
        <v>128</v>
      </c>
      <c r="C52" s="81">
        <v>200</v>
      </c>
      <c r="D52" s="211" t="s">
        <v>212</v>
      </c>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row>
    <row r="53" spans="1:83" s="52" customFormat="1" ht="34">
      <c r="A53" s="79" t="s">
        <v>71</v>
      </c>
      <c r="B53" s="80" t="s">
        <v>127</v>
      </c>
      <c r="C53" s="81">
        <v>1200</v>
      </c>
      <c r="D53" s="211" t="s">
        <v>213</v>
      </c>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row>
    <row r="54" spans="1:83" s="52" customFormat="1" ht="34">
      <c r="A54" s="79" t="s">
        <v>71</v>
      </c>
      <c r="B54" s="80" t="s">
        <v>126</v>
      </c>
      <c r="C54" s="81">
        <v>2000</v>
      </c>
      <c r="D54" s="211" t="s">
        <v>271</v>
      </c>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row>
    <row r="55" spans="1:83" s="52" customFormat="1" ht="36.5" customHeight="1">
      <c r="A55" s="79" t="s">
        <v>71</v>
      </c>
      <c r="B55" s="80" t="s">
        <v>97</v>
      </c>
      <c r="C55" s="81">
        <v>0</v>
      </c>
      <c r="D55" s="211" t="s">
        <v>235</v>
      </c>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row>
    <row r="56" spans="1:83" s="52" customFormat="1" ht="34">
      <c r="A56" s="79" t="s">
        <v>71</v>
      </c>
      <c r="B56" s="80" t="s">
        <v>54</v>
      </c>
      <c r="C56" s="81">
        <v>0</v>
      </c>
      <c r="D56" s="211" t="s">
        <v>214</v>
      </c>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row>
    <row r="57" spans="1:83" s="84" customFormat="1" ht="17">
      <c r="A57" s="82" t="s">
        <v>71</v>
      </c>
      <c r="B57" s="82" t="s">
        <v>36</v>
      </c>
      <c r="C57" s="83">
        <f>SUM(C51:C56)</f>
        <v>5300</v>
      </c>
      <c r="D57" s="246" t="s">
        <v>215</v>
      </c>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row>
    <row r="58" spans="1:83">
      <c r="A58" s="85"/>
      <c r="B58" s="86"/>
      <c r="C58" s="87"/>
      <c r="D58" s="204"/>
    </row>
    <row r="59" spans="1:83" s="92" customFormat="1" ht="34">
      <c r="A59" s="88" t="s">
        <v>99</v>
      </c>
      <c r="B59" s="89" t="s">
        <v>107</v>
      </c>
      <c r="C59" s="90">
        <v>400</v>
      </c>
      <c r="D59" s="212" t="s">
        <v>251</v>
      </c>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row>
    <row r="60" spans="1:83" s="96" customFormat="1" ht="68">
      <c r="A60" s="93" t="s">
        <v>98</v>
      </c>
      <c r="B60" s="94" t="s">
        <v>100</v>
      </c>
      <c r="C60" s="95">
        <v>400</v>
      </c>
      <c r="D60" s="213" t="s">
        <v>216</v>
      </c>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row>
    <row r="61" spans="1:83" s="96" customFormat="1" ht="17">
      <c r="A61" s="93" t="s">
        <v>99</v>
      </c>
      <c r="B61" s="94" t="s">
        <v>69</v>
      </c>
      <c r="C61" s="95">
        <v>0</v>
      </c>
      <c r="D61" s="247"/>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row>
    <row r="62" spans="1:83" s="99" customFormat="1" ht="17">
      <c r="A62" s="97" t="s">
        <v>98</v>
      </c>
      <c r="B62" s="184" t="s">
        <v>186</v>
      </c>
      <c r="C62" s="98">
        <v>2800</v>
      </c>
      <c r="D62" s="257"/>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row>
    <row r="63" spans="1:83" s="96" customFormat="1" ht="17">
      <c r="A63" s="93" t="s">
        <v>99</v>
      </c>
      <c r="B63" s="93" t="s">
        <v>36</v>
      </c>
      <c r="C63" s="100">
        <f>SUM(C59:C62)</f>
        <v>3600</v>
      </c>
      <c r="D63" s="255" t="s">
        <v>224</v>
      </c>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row>
    <row r="65" spans="1:83" s="104" customFormat="1" ht="51">
      <c r="A65" s="101" t="s">
        <v>108</v>
      </c>
      <c r="B65" s="102" t="s">
        <v>109</v>
      </c>
      <c r="C65" s="249">
        <v>350</v>
      </c>
      <c r="D65" s="214" t="s">
        <v>255</v>
      </c>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row>
    <row r="66" spans="1:83" s="104" customFormat="1" ht="34">
      <c r="A66" s="101" t="s">
        <v>108</v>
      </c>
      <c r="B66" s="102" t="s">
        <v>116</v>
      </c>
      <c r="C66" s="103">
        <v>0</v>
      </c>
      <c r="D66" s="214" t="s">
        <v>256</v>
      </c>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row>
    <row r="67" spans="1:83" s="104" customFormat="1" ht="34">
      <c r="A67" s="101" t="s">
        <v>108</v>
      </c>
      <c r="B67" s="102" t="s">
        <v>112</v>
      </c>
      <c r="C67" s="103">
        <v>0</v>
      </c>
      <c r="D67" s="214" t="s">
        <v>228</v>
      </c>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row>
    <row r="68" spans="1:83" s="104" customFormat="1" ht="51">
      <c r="A68" s="101" t="s">
        <v>108</v>
      </c>
      <c r="B68" s="102" t="s">
        <v>106</v>
      </c>
      <c r="C68" s="103">
        <v>0</v>
      </c>
      <c r="D68" s="214" t="s">
        <v>229</v>
      </c>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row>
    <row r="69" spans="1:83" s="104" customFormat="1" ht="17">
      <c r="A69" s="101" t="s">
        <v>108</v>
      </c>
      <c r="B69" s="102" t="s">
        <v>55</v>
      </c>
      <c r="C69" s="103">
        <v>75</v>
      </c>
      <c r="D69" s="214" t="s">
        <v>260</v>
      </c>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row>
    <row r="70" spans="1:83" s="108" customFormat="1" ht="34">
      <c r="A70" s="105" t="s">
        <v>108</v>
      </c>
      <c r="B70" s="189" t="s">
        <v>117</v>
      </c>
      <c r="C70" s="107">
        <v>0</v>
      </c>
      <c r="D70" s="215" t="s">
        <v>266</v>
      </c>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row>
    <row r="71" spans="1:83" s="108" customFormat="1" ht="17">
      <c r="A71" s="105" t="s">
        <v>108</v>
      </c>
      <c r="B71" s="106" t="s">
        <v>113</v>
      </c>
      <c r="C71" s="107">
        <v>0</v>
      </c>
      <c r="D71" s="215" t="s">
        <v>257</v>
      </c>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row>
    <row r="72" spans="1:83" s="108" customFormat="1" ht="34">
      <c r="A72" s="105" t="s">
        <v>108</v>
      </c>
      <c r="B72" s="106" t="s">
        <v>114</v>
      </c>
      <c r="C72" s="107">
        <v>250</v>
      </c>
      <c r="D72" s="215" t="s">
        <v>258</v>
      </c>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row>
    <row r="73" spans="1:83" s="112" customFormat="1" ht="17">
      <c r="A73" s="109" t="s">
        <v>108</v>
      </c>
      <c r="B73" s="110" t="s">
        <v>115</v>
      </c>
      <c r="C73" s="111">
        <v>300</v>
      </c>
      <c r="D73" s="216"/>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row>
    <row r="74" spans="1:83" s="112" customFormat="1" ht="17">
      <c r="A74" s="109" t="s">
        <v>108</v>
      </c>
      <c r="B74" s="110" t="s">
        <v>118</v>
      </c>
      <c r="C74" s="111">
        <v>600</v>
      </c>
      <c r="D74" s="216" t="s">
        <v>223</v>
      </c>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row>
    <row r="75" spans="1:83" s="112" customFormat="1" ht="17">
      <c r="A75" s="109" t="s">
        <v>108</v>
      </c>
      <c r="B75" s="110" t="s">
        <v>119</v>
      </c>
      <c r="C75" s="111">
        <v>300</v>
      </c>
      <c r="D75" s="216" t="s">
        <v>120</v>
      </c>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row>
    <row r="76" spans="1:83" s="112" customFormat="1" ht="17">
      <c r="A76" s="109" t="s">
        <v>108</v>
      </c>
      <c r="B76" s="110" t="s">
        <v>104</v>
      </c>
      <c r="C76" s="111">
        <v>0</v>
      </c>
      <c r="D76" s="216" t="s">
        <v>242</v>
      </c>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row>
    <row r="77" spans="1:83" s="108" customFormat="1" ht="20.75" customHeight="1">
      <c r="A77" s="105" t="s">
        <v>108</v>
      </c>
      <c r="B77" s="106" t="s">
        <v>105</v>
      </c>
      <c r="C77" s="107">
        <v>400</v>
      </c>
      <c r="D77" s="215" t="s">
        <v>201</v>
      </c>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row>
    <row r="78" spans="1:83" s="104" customFormat="1" ht="17">
      <c r="A78" s="101" t="s">
        <v>121</v>
      </c>
      <c r="B78" s="101" t="s">
        <v>36</v>
      </c>
      <c r="C78" s="113">
        <f>SUM(C65:C77)</f>
        <v>2275</v>
      </c>
      <c r="D78" s="248" t="s">
        <v>218</v>
      </c>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row>
    <row r="79" spans="1:83" s="115" customFormat="1">
      <c r="A79" s="59"/>
      <c r="B79" s="60"/>
      <c r="C79" s="61"/>
      <c r="D79" s="217"/>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c r="AZ79" s="114"/>
      <c r="BA79" s="114"/>
      <c r="BB79" s="114"/>
      <c r="BC79" s="114"/>
      <c r="BD79" s="114"/>
      <c r="BE79" s="114"/>
      <c r="BF79" s="114"/>
      <c r="BG79" s="114"/>
      <c r="BH79" s="114"/>
      <c r="BI79" s="114"/>
      <c r="BJ79" s="114"/>
      <c r="BK79" s="114"/>
      <c r="BL79" s="114"/>
      <c r="BM79" s="114"/>
      <c r="BN79" s="114"/>
      <c r="BO79" s="114"/>
      <c r="BP79" s="114"/>
      <c r="BQ79" s="114"/>
      <c r="BR79" s="114"/>
      <c r="BS79" s="114"/>
      <c r="BT79" s="114"/>
      <c r="BU79" s="114"/>
      <c r="BV79" s="114"/>
      <c r="BW79" s="114"/>
      <c r="BX79" s="114"/>
      <c r="BY79" s="114"/>
      <c r="BZ79" s="114"/>
      <c r="CA79" s="114"/>
      <c r="CB79" s="114"/>
      <c r="CC79" s="114"/>
      <c r="CD79" s="114"/>
      <c r="CE79" s="114"/>
    </row>
    <row r="80" spans="1:83" s="120" customFormat="1" ht="68">
      <c r="A80" s="116" t="s">
        <v>29</v>
      </c>
      <c r="B80" s="117" t="s">
        <v>101</v>
      </c>
      <c r="C80" s="118">
        <v>250</v>
      </c>
      <c r="D80" s="218" t="s">
        <v>243</v>
      </c>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c r="BC80" s="119"/>
      <c r="BD80" s="119"/>
      <c r="BE80" s="119"/>
      <c r="BF80" s="119"/>
      <c r="BG80" s="119"/>
      <c r="BH80" s="119"/>
      <c r="BI80" s="119"/>
      <c r="BJ80" s="119"/>
      <c r="BK80" s="119"/>
      <c r="BL80" s="119"/>
      <c r="BM80" s="119"/>
      <c r="BN80" s="119"/>
      <c r="BO80" s="119"/>
      <c r="BP80" s="119"/>
      <c r="BQ80" s="119"/>
      <c r="BR80" s="119"/>
      <c r="BS80" s="119"/>
      <c r="BT80" s="119"/>
      <c r="BU80" s="119"/>
      <c r="BV80" s="119"/>
      <c r="BW80" s="119"/>
      <c r="BX80" s="119"/>
      <c r="BY80" s="119"/>
      <c r="BZ80" s="119"/>
      <c r="CA80" s="119"/>
      <c r="CB80" s="119"/>
      <c r="CC80" s="119"/>
      <c r="CD80" s="119"/>
      <c r="CE80" s="119"/>
    </row>
    <row r="81" spans="1:83" s="124" customFormat="1" ht="17">
      <c r="A81" s="121" t="s">
        <v>29</v>
      </c>
      <c r="B81" s="122" t="s">
        <v>161</v>
      </c>
      <c r="C81" s="123">
        <v>0</v>
      </c>
      <c r="D81" s="274" t="s">
        <v>244</v>
      </c>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c r="AS81" s="114"/>
      <c r="AT81" s="114"/>
      <c r="AU81" s="114"/>
      <c r="AV81" s="114"/>
      <c r="AW81" s="114"/>
      <c r="AX81" s="114"/>
      <c r="AY81" s="114"/>
      <c r="AZ81" s="114"/>
      <c r="BA81" s="114"/>
      <c r="BB81" s="114"/>
      <c r="BC81" s="114"/>
      <c r="BD81" s="114"/>
      <c r="BE81" s="114"/>
      <c r="BF81" s="114"/>
      <c r="BG81" s="114"/>
      <c r="BH81" s="114"/>
      <c r="BI81" s="114"/>
      <c r="BJ81" s="114"/>
      <c r="BK81" s="114"/>
      <c r="BL81" s="114"/>
      <c r="BM81" s="114"/>
      <c r="BN81" s="114"/>
      <c r="BO81" s="114"/>
      <c r="BP81" s="114"/>
      <c r="BQ81" s="114"/>
      <c r="BR81" s="114"/>
      <c r="BS81" s="114"/>
      <c r="BT81" s="114"/>
      <c r="BU81" s="114"/>
      <c r="BV81" s="114"/>
      <c r="BW81" s="114"/>
      <c r="BX81" s="114"/>
      <c r="BY81" s="114"/>
      <c r="BZ81" s="114"/>
      <c r="CA81" s="114"/>
      <c r="CB81" s="114"/>
      <c r="CC81" s="114"/>
      <c r="CD81" s="114"/>
      <c r="CE81" s="114"/>
    </row>
    <row r="82" spans="1:83" s="117" customFormat="1" ht="34">
      <c r="A82" s="116" t="s">
        <v>29</v>
      </c>
      <c r="B82" s="117" t="s">
        <v>129</v>
      </c>
      <c r="C82" s="118">
        <v>0</v>
      </c>
      <c r="D82" s="218" t="s">
        <v>245</v>
      </c>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row>
    <row r="83" spans="1:83" s="124" customFormat="1" ht="17">
      <c r="A83" s="121" t="s">
        <v>29</v>
      </c>
      <c r="B83" s="122" t="s">
        <v>102</v>
      </c>
      <c r="C83" s="123">
        <v>0</v>
      </c>
      <c r="D83" s="219" t="s">
        <v>122</v>
      </c>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c r="AP83" s="114"/>
      <c r="AQ83" s="114"/>
      <c r="AR83" s="114"/>
      <c r="AS83" s="114"/>
      <c r="AT83" s="114"/>
      <c r="AU83" s="114"/>
      <c r="AV83" s="114"/>
      <c r="AW83" s="114"/>
      <c r="AX83" s="114"/>
      <c r="AY83" s="114"/>
      <c r="AZ83" s="114"/>
      <c r="BA83" s="114"/>
      <c r="BB83" s="114"/>
      <c r="BC83" s="114"/>
      <c r="BD83" s="114"/>
      <c r="BE83" s="114"/>
      <c r="BF83" s="114"/>
      <c r="BG83" s="114"/>
      <c r="BH83" s="114"/>
      <c r="BI83" s="114"/>
      <c r="BJ83" s="114"/>
      <c r="BK83" s="114"/>
      <c r="BL83" s="114"/>
      <c r="BM83" s="114"/>
      <c r="BN83" s="114"/>
      <c r="BO83" s="114"/>
      <c r="BP83" s="114"/>
      <c r="BQ83" s="114"/>
      <c r="BR83" s="114"/>
      <c r="BS83" s="114"/>
      <c r="BT83" s="114"/>
      <c r="BU83" s="114"/>
      <c r="BV83" s="114"/>
      <c r="BW83" s="114"/>
      <c r="BX83" s="114"/>
      <c r="BY83" s="114"/>
      <c r="BZ83" s="114"/>
      <c r="CA83" s="114"/>
      <c r="CB83" s="114"/>
      <c r="CC83" s="114"/>
      <c r="CD83" s="114"/>
      <c r="CE83" s="114"/>
    </row>
    <row r="84" spans="1:83" s="99" customFormat="1" ht="34">
      <c r="A84" s="121" t="s">
        <v>29</v>
      </c>
      <c r="B84" s="122" t="s">
        <v>123</v>
      </c>
      <c r="C84" s="126">
        <v>0</v>
      </c>
      <c r="D84" s="220" t="s">
        <v>246</v>
      </c>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row>
    <row r="85" spans="1:83" s="99" customFormat="1" ht="17">
      <c r="A85" s="121" t="s">
        <v>29</v>
      </c>
      <c r="B85" s="122" t="s">
        <v>56</v>
      </c>
      <c r="C85" s="126">
        <v>250</v>
      </c>
      <c r="D85" s="219"/>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row>
    <row r="86" spans="1:83" s="99" customFormat="1" ht="17">
      <c r="A86" s="121" t="s">
        <v>29</v>
      </c>
      <c r="B86" s="121" t="s">
        <v>36</v>
      </c>
      <c r="C86" s="127">
        <f>SUM(C80:C85)</f>
        <v>500</v>
      </c>
      <c r="D86" s="252" t="s">
        <v>221</v>
      </c>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row>
    <row r="87" spans="1:83" s="33" customFormat="1">
      <c r="A87" s="47"/>
      <c r="B87" s="47"/>
      <c r="C87" s="128"/>
      <c r="D87" s="221"/>
    </row>
    <row r="88" spans="1:83" s="108" customFormat="1" ht="51">
      <c r="A88" s="129" t="s">
        <v>30</v>
      </c>
      <c r="B88" s="260" t="s">
        <v>103</v>
      </c>
      <c r="C88" s="277">
        <v>1500</v>
      </c>
      <c r="D88" s="215" t="s">
        <v>247</v>
      </c>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row>
    <row r="89" spans="1:83" s="108" customFormat="1" ht="51">
      <c r="A89" s="129" t="s">
        <v>30</v>
      </c>
      <c r="B89" s="260" t="s">
        <v>189</v>
      </c>
      <c r="C89" s="130">
        <v>0</v>
      </c>
      <c r="D89" s="215" t="s">
        <v>248</v>
      </c>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row>
    <row r="90" spans="1:83" s="108" customFormat="1" ht="51">
      <c r="A90" s="129" t="s">
        <v>187</v>
      </c>
      <c r="B90" s="260" t="s">
        <v>188</v>
      </c>
      <c r="C90" s="130">
        <v>0</v>
      </c>
      <c r="D90" s="215" t="s">
        <v>249</v>
      </c>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row>
    <row r="91" spans="1:83" s="108" customFormat="1" ht="17">
      <c r="A91" s="129" t="s">
        <v>30</v>
      </c>
      <c r="B91" s="260" t="s">
        <v>110</v>
      </c>
      <c r="C91" s="130">
        <v>0</v>
      </c>
      <c r="D91" s="215" t="s">
        <v>111</v>
      </c>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row>
    <row r="92" spans="1:83" s="133" customFormat="1" ht="17">
      <c r="A92" s="131" t="s">
        <v>30</v>
      </c>
      <c r="B92" s="260" t="s">
        <v>66</v>
      </c>
      <c r="C92" s="132">
        <v>0</v>
      </c>
      <c r="D92" s="222" t="s">
        <v>171</v>
      </c>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c r="BZ92" s="56"/>
      <c r="CA92" s="56"/>
      <c r="CB92" s="56"/>
      <c r="CC92" s="56"/>
      <c r="CD92" s="56"/>
      <c r="CE92" s="56"/>
    </row>
    <row r="93" spans="1:83" s="135" customFormat="1" ht="34">
      <c r="A93" s="129" t="s">
        <v>30</v>
      </c>
      <c r="B93" s="260" t="s">
        <v>60</v>
      </c>
      <c r="C93" s="130">
        <v>0</v>
      </c>
      <c r="D93" s="215" t="s">
        <v>190</v>
      </c>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4"/>
      <c r="BH93" s="134"/>
      <c r="BI93" s="134"/>
      <c r="BJ93" s="134"/>
      <c r="BK93" s="134"/>
      <c r="BL93" s="134"/>
      <c r="BM93" s="134"/>
      <c r="BN93" s="134"/>
      <c r="BO93" s="134"/>
      <c r="BP93" s="134"/>
      <c r="BQ93" s="134"/>
      <c r="BR93" s="134"/>
      <c r="BS93" s="134"/>
      <c r="BT93" s="134"/>
      <c r="BU93" s="134"/>
      <c r="BV93" s="134"/>
      <c r="BW93" s="134"/>
      <c r="BX93" s="134"/>
      <c r="BY93" s="134"/>
      <c r="BZ93" s="134"/>
      <c r="CA93" s="134"/>
      <c r="CB93" s="134"/>
      <c r="CC93" s="134"/>
      <c r="CD93" s="134"/>
      <c r="CE93" s="134"/>
    </row>
    <row r="94" spans="1:83" s="138" customFormat="1" ht="17">
      <c r="A94" s="129" t="s">
        <v>30</v>
      </c>
      <c r="B94" s="129" t="s">
        <v>36</v>
      </c>
      <c r="C94" s="136">
        <f>SUM(C88:C93)</f>
        <v>1500</v>
      </c>
      <c r="D94" s="250" t="s">
        <v>219</v>
      </c>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137"/>
      <c r="AL94" s="137"/>
      <c r="AM94" s="137"/>
      <c r="AN94" s="137"/>
      <c r="AO94" s="137"/>
      <c r="AP94" s="137"/>
      <c r="AQ94" s="137"/>
      <c r="AR94" s="137"/>
      <c r="AS94" s="137"/>
      <c r="AT94" s="137"/>
      <c r="AU94" s="137"/>
      <c r="AV94" s="137"/>
      <c r="AW94" s="137"/>
      <c r="AX94" s="137"/>
      <c r="AY94" s="137"/>
      <c r="AZ94" s="137"/>
      <c r="BA94" s="137"/>
      <c r="BB94" s="137"/>
      <c r="BC94" s="137"/>
      <c r="BD94" s="137"/>
      <c r="BE94" s="137"/>
      <c r="BF94" s="137"/>
      <c r="BG94" s="137"/>
      <c r="BH94" s="137"/>
      <c r="BI94" s="137"/>
      <c r="BJ94" s="137"/>
      <c r="BK94" s="137"/>
      <c r="BL94" s="137"/>
      <c r="BM94" s="137"/>
      <c r="BN94" s="137"/>
      <c r="BO94" s="137"/>
      <c r="BP94" s="137"/>
      <c r="BQ94" s="137"/>
      <c r="BR94" s="137"/>
      <c r="BS94" s="137"/>
      <c r="BT94" s="137"/>
      <c r="BU94" s="137"/>
      <c r="BV94" s="137"/>
      <c r="BW94" s="137"/>
      <c r="BX94" s="137"/>
      <c r="BY94" s="137"/>
      <c r="BZ94" s="137"/>
      <c r="CA94" s="137"/>
      <c r="CB94" s="137"/>
      <c r="CC94" s="137"/>
      <c r="CD94" s="137"/>
      <c r="CE94" s="137"/>
    </row>
    <row r="95" spans="1:83" s="140" customFormat="1">
      <c r="A95" s="49"/>
      <c r="B95" s="50"/>
      <c r="C95" s="139"/>
      <c r="D95" s="223"/>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7"/>
      <c r="AX95" s="137"/>
      <c r="AY95" s="137"/>
      <c r="AZ95" s="137"/>
      <c r="BA95" s="137"/>
      <c r="BB95" s="137"/>
      <c r="BC95" s="137"/>
      <c r="BD95" s="137"/>
      <c r="BE95" s="137"/>
      <c r="BF95" s="137"/>
      <c r="BG95" s="137"/>
      <c r="BH95" s="137"/>
      <c r="BI95" s="137"/>
      <c r="BJ95" s="137"/>
      <c r="BK95" s="137"/>
      <c r="BL95" s="137"/>
      <c r="BM95" s="137"/>
      <c r="BN95" s="137"/>
      <c r="BO95" s="137"/>
      <c r="BP95" s="137"/>
      <c r="BQ95" s="137"/>
      <c r="BR95" s="137"/>
      <c r="BS95" s="137"/>
      <c r="BT95" s="137"/>
      <c r="BU95" s="137"/>
      <c r="BV95" s="137"/>
      <c r="BW95" s="137"/>
      <c r="BX95" s="137"/>
      <c r="BY95" s="137"/>
      <c r="BZ95" s="137"/>
      <c r="CA95" s="137"/>
      <c r="CB95" s="137"/>
      <c r="CC95" s="137"/>
      <c r="CD95" s="137"/>
      <c r="CE95" s="137"/>
    </row>
    <row r="96" spans="1:83" s="140" customFormat="1" ht="17">
      <c r="A96" s="79" t="s">
        <v>172</v>
      </c>
      <c r="B96" s="80" t="s">
        <v>47</v>
      </c>
      <c r="C96" s="141">
        <v>1500</v>
      </c>
      <c r="D96" s="276" t="s">
        <v>264</v>
      </c>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137"/>
      <c r="AP96" s="137"/>
      <c r="AQ96" s="137"/>
      <c r="AR96" s="137"/>
      <c r="AS96" s="137"/>
      <c r="AT96" s="137"/>
      <c r="AU96" s="137"/>
      <c r="AV96" s="137"/>
      <c r="AW96" s="137"/>
      <c r="AX96" s="137"/>
      <c r="AY96" s="137"/>
      <c r="AZ96" s="137"/>
      <c r="BA96" s="137"/>
      <c r="BB96" s="137"/>
      <c r="BC96" s="137"/>
      <c r="BD96" s="137"/>
      <c r="BE96" s="137"/>
      <c r="BF96" s="137"/>
      <c r="BG96" s="137"/>
      <c r="BH96" s="137"/>
      <c r="BI96" s="137"/>
      <c r="BJ96" s="137"/>
      <c r="BK96" s="137"/>
      <c r="BL96" s="137"/>
      <c r="BM96" s="137"/>
      <c r="BN96" s="137"/>
      <c r="BO96" s="137"/>
      <c r="BP96" s="137"/>
      <c r="BQ96" s="137"/>
      <c r="BR96" s="137"/>
      <c r="BS96" s="137"/>
      <c r="BT96" s="137"/>
      <c r="BU96" s="137"/>
      <c r="BV96" s="137"/>
      <c r="BW96" s="137"/>
      <c r="BX96" s="137"/>
      <c r="BY96" s="137"/>
      <c r="BZ96" s="137"/>
      <c r="CA96" s="137"/>
      <c r="CB96" s="137"/>
      <c r="CC96" s="137"/>
      <c r="CD96" s="137"/>
      <c r="CE96" s="137"/>
    </row>
    <row r="97" spans="1:83" s="140" customFormat="1" ht="17">
      <c r="A97" s="79" t="s">
        <v>172</v>
      </c>
      <c r="B97" s="80" t="s">
        <v>49</v>
      </c>
      <c r="C97" s="141">
        <v>2500</v>
      </c>
      <c r="D97" s="224"/>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137"/>
      <c r="AP97" s="137"/>
      <c r="AQ97" s="137"/>
      <c r="AR97" s="137"/>
      <c r="AS97" s="137"/>
      <c r="AT97" s="137"/>
      <c r="AU97" s="137"/>
      <c r="AV97" s="137"/>
      <c r="AW97" s="137"/>
      <c r="AX97" s="137"/>
      <c r="AY97" s="137"/>
      <c r="AZ97" s="137"/>
      <c r="BA97" s="137"/>
      <c r="BB97" s="137"/>
      <c r="BC97" s="137"/>
      <c r="BD97" s="137"/>
      <c r="BE97" s="137"/>
      <c r="BF97" s="137"/>
      <c r="BG97" s="137"/>
      <c r="BH97" s="137"/>
      <c r="BI97" s="137"/>
      <c r="BJ97" s="137"/>
      <c r="BK97" s="137"/>
      <c r="BL97" s="137"/>
      <c r="BM97" s="137"/>
      <c r="BN97" s="137"/>
      <c r="BO97" s="137"/>
      <c r="BP97" s="137"/>
      <c r="BQ97" s="137"/>
      <c r="BR97" s="137"/>
      <c r="BS97" s="137"/>
      <c r="BT97" s="137"/>
      <c r="BU97" s="137"/>
      <c r="BV97" s="137"/>
      <c r="BW97" s="137"/>
      <c r="BX97" s="137"/>
      <c r="BY97" s="137"/>
      <c r="BZ97" s="137"/>
      <c r="CA97" s="137"/>
      <c r="CB97" s="137"/>
      <c r="CC97" s="137"/>
      <c r="CD97" s="137"/>
      <c r="CE97" s="137"/>
    </row>
    <row r="98" spans="1:83" s="140" customFormat="1" ht="68">
      <c r="A98" s="79" t="s">
        <v>173</v>
      </c>
      <c r="B98" s="80" t="s">
        <v>174</v>
      </c>
      <c r="C98" s="268">
        <v>9379</v>
      </c>
      <c r="D98" s="269" t="s">
        <v>236</v>
      </c>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137"/>
      <c r="AP98" s="137"/>
      <c r="AQ98" s="137"/>
      <c r="AR98" s="137"/>
      <c r="AS98" s="137"/>
      <c r="AT98" s="137"/>
      <c r="AU98" s="137"/>
      <c r="AV98" s="137"/>
      <c r="AW98" s="137"/>
      <c r="AX98" s="137"/>
      <c r="AY98" s="137"/>
      <c r="AZ98" s="137"/>
      <c r="BA98" s="137"/>
      <c r="BB98" s="137"/>
      <c r="BC98" s="137"/>
      <c r="BD98" s="137"/>
      <c r="BE98" s="137"/>
      <c r="BF98" s="137"/>
      <c r="BG98" s="137"/>
      <c r="BH98" s="137"/>
      <c r="BI98" s="137"/>
      <c r="BJ98" s="137"/>
      <c r="BK98" s="137"/>
      <c r="BL98" s="137"/>
      <c r="BM98" s="137"/>
      <c r="BN98" s="137"/>
      <c r="BO98" s="137"/>
      <c r="BP98" s="137"/>
      <c r="BQ98" s="137"/>
      <c r="BR98" s="137"/>
      <c r="BS98" s="137"/>
      <c r="BT98" s="137"/>
      <c r="BU98" s="137"/>
      <c r="BV98" s="137"/>
      <c r="BW98" s="137"/>
      <c r="BX98" s="137"/>
      <c r="BY98" s="137"/>
      <c r="BZ98" s="137"/>
      <c r="CA98" s="137"/>
      <c r="CB98" s="137"/>
      <c r="CC98" s="137"/>
      <c r="CD98" s="137"/>
      <c r="CE98" s="137"/>
    </row>
    <row r="99" spans="1:83" s="140" customFormat="1" ht="34">
      <c r="A99" s="79" t="s">
        <v>172</v>
      </c>
      <c r="B99" s="80" t="s">
        <v>133</v>
      </c>
      <c r="C99" s="262">
        <v>10750</v>
      </c>
      <c r="D99" s="272" t="s">
        <v>238</v>
      </c>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137"/>
      <c r="AP99" s="137"/>
      <c r="AQ99" s="137"/>
      <c r="AR99" s="137"/>
      <c r="AS99" s="137"/>
      <c r="AT99" s="137"/>
      <c r="AU99" s="137"/>
      <c r="AV99" s="137"/>
      <c r="AW99" s="137"/>
      <c r="AX99" s="137"/>
      <c r="AY99" s="137"/>
      <c r="AZ99" s="137"/>
      <c r="BA99" s="137"/>
      <c r="BB99" s="137"/>
      <c r="BC99" s="137"/>
      <c r="BD99" s="137"/>
      <c r="BE99" s="137"/>
      <c r="BF99" s="137"/>
      <c r="BG99" s="137"/>
      <c r="BH99" s="137"/>
      <c r="BI99" s="137"/>
      <c r="BJ99" s="137"/>
      <c r="BK99" s="137"/>
      <c r="BL99" s="137"/>
      <c r="BM99" s="137"/>
      <c r="BN99" s="137"/>
      <c r="BO99" s="137"/>
      <c r="BP99" s="137"/>
      <c r="BQ99" s="137"/>
      <c r="BR99" s="137"/>
      <c r="BS99" s="137"/>
      <c r="BT99" s="137"/>
      <c r="BU99" s="137"/>
      <c r="BV99" s="137"/>
      <c r="BW99" s="137"/>
      <c r="BX99" s="137"/>
      <c r="BY99" s="137"/>
      <c r="BZ99" s="137"/>
      <c r="CA99" s="137"/>
      <c r="CB99" s="137"/>
      <c r="CC99" s="137"/>
      <c r="CD99" s="137"/>
      <c r="CE99" s="137"/>
    </row>
    <row r="100" spans="1:83" s="140" customFormat="1" ht="17">
      <c r="A100" s="79" t="s">
        <v>172</v>
      </c>
      <c r="B100" s="79" t="s">
        <v>36</v>
      </c>
      <c r="C100" s="142">
        <f>SUM(C96:C99)</f>
        <v>24129</v>
      </c>
      <c r="D100" s="251" t="s">
        <v>220</v>
      </c>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137"/>
      <c r="AP100" s="137"/>
      <c r="AQ100" s="137"/>
      <c r="AR100" s="137"/>
      <c r="AS100" s="137"/>
      <c r="AT100" s="137"/>
      <c r="AU100" s="137"/>
      <c r="AV100" s="137"/>
      <c r="AW100" s="137"/>
      <c r="AX100" s="137"/>
      <c r="AY100" s="137"/>
      <c r="AZ100" s="137"/>
      <c r="BA100" s="137"/>
      <c r="BB100" s="137"/>
      <c r="BC100" s="137"/>
      <c r="BD100" s="137"/>
      <c r="BE100" s="137"/>
      <c r="BF100" s="137"/>
      <c r="BG100" s="137"/>
      <c r="BH100" s="137"/>
      <c r="BI100" s="137"/>
      <c r="BJ100" s="137"/>
      <c r="BK100" s="137"/>
      <c r="BL100" s="137"/>
      <c r="BM100" s="137"/>
      <c r="BN100" s="137"/>
      <c r="BO100" s="137"/>
      <c r="BP100" s="137"/>
      <c r="BQ100" s="137"/>
      <c r="BR100" s="137"/>
      <c r="BS100" s="137"/>
      <c r="BT100" s="137"/>
      <c r="BU100" s="137"/>
      <c r="BV100" s="137"/>
      <c r="BW100" s="137"/>
      <c r="BX100" s="137"/>
      <c r="BY100" s="137"/>
      <c r="BZ100" s="137"/>
      <c r="CA100" s="137"/>
      <c r="CB100" s="137"/>
      <c r="CC100" s="137"/>
      <c r="CD100" s="137"/>
      <c r="CE100" s="137"/>
    </row>
    <row r="101" spans="1:83" s="140" customFormat="1">
      <c r="A101" s="49"/>
      <c r="B101" s="50"/>
      <c r="C101" s="139"/>
      <c r="D101" s="223"/>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7"/>
      <c r="AN101" s="137"/>
      <c r="AO101" s="137"/>
      <c r="AP101" s="137"/>
      <c r="AQ101" s="137"/>
      <c r="AR101" s="137"/>
      <c r="AS101" s="137"/>
      <c r="AT101" s="137"/>
      <c r="AU101" s="137"/>
      <c r="AV101" s="137"/>
      <c r="AW101" s="137"/>
      <c r="AX101" s="137"/>
      <c r="AY101" s="137"/>
      <c r="AZ101" s="137"/>
      <c r="BA101" s="137"/>
      <c r="BB101" s="137"/>
      <c r="BC101" s="137"/>
      <c r="BD101" s="137"/>
      <c r="BE101" s="137"/>
      <c r="BF101" s="137"/>
      <c r="BG101" s="137"/>
      <c r="BH101" s="137"/>
      <c r="BI101" s="137"/>
      <c r="BJ101" s="137"/>
      <c r="BK101" s="137"/>
      <c r="BL101" s="137"/>
      <c r="BM101" s="137"/>
      <c r="BN101" s="137"/>
      <c r="BO101" s="137"/>
      <c r="BP101" s="137"/>
      <c r="BQ101" s="137"/>
      <c r="BR101" s="137"/>
      <c r="BS101" s="137"/>
      <c r="BT101" s="137"/>
      <c r="BU101" s="137"/>
      <c r="BV101" s="137"/>
      <c r="BW101" s="137"/>
      <c r="BX101" s="137"/>
      <c r="BY101" s="137"/>
      <c r="BZ101" s="137"/>
      <c r="CA101" s="137"/>
      <c r="CB101" s="137"/>
      <c r="CC101" s="137"/>
      <c r="CD101" s="137"/>
      <c r="CE101" s="137"/>
    </row>
    <row r="102" spans="1:83" s="137" customFormat="1" ht="34">
      <c r="A102" s="191" t="s">
        <v>31</v>
      </c>
      <c r="B102" s="259" t="s">
        <v>230</v>
      </c>
      <c r="C102" s="193">
        <v>2250</v>
      </c>
      <c r="D102" s="225" t="s">
        <v>183</v>
      </c>
    </row>
    <row r="103" spans="1:83" s="137" customFormat="1" ht="34">
      <c r="A103" s="191" t="s">
        <v>31</v>
      </c>
      <c r="B103" s="194" t="s">
        <v>130</v>
      </c>
      <c r="C103" s="193">
        <v>9500</v>
      </c>
      <c r="D103" s="225" t="s">
        <v>263</v>
      </c>
    </row>
    <row r="104" spans="1:83" s="137" customFormat="1" ht="34">
      <c r="A104" s="191" t="s">
        <v>31</v>
      </c>
      <c r="B104" s="195" t="s">
        <v>131</v>
      </c>
      <c r="C104" s="193">
        <v>250</v>
      </c>
      <c r="D104" s="226" t="s">
        <v>184</v>
      </c>
    </row>
    <row r="105" spans="1:83" s="137" customFormat="1" ht="34">
      <c r="A105" s="191" t="s">
        <v>31</v>
      </c>
      <c r="B105" s="195" t="s">
        <v>132</v>
      </c>
      <c r="C105" s="196">
        <v>0</v>
      </c>
      <c r="D105" s="275" t="s">
        <v>259</v>
      </c>
    </row>
    <row r="106" spans="1:83" s="137" customFormat="1" ht="17">
      <c r="A106" s="191" t="s">
        <v>31</v>
      </c>
      <c r="B106" s="192" t="s">
        <v>185</v>
      </c>
      <c r="C106" s="193">
        <v>0</v>
      </c>
      <c r="D106" s="226" t="s">
        <v>175</v>
      </c>
    </row>
    <row r="107" spans="1:83" s="33" customFormat="1" ht="17">
      <c r="A107" s="191" t="s">
        <v>31</v>
      </c>
      <c r="B107" s="195" t="s">
        <v>57</v>
      </c>
      <c r="C107" s="193">
        <v>500</v>
      </c>
      <c r="D107" s="227" t="s">
        <v>192</v>
      </c>
    </row>
    <row r="108" spans="1:83" s="33" customFormat="1" ht="17">
      <c r="A108" s="191" t="s">
        <v>31</v>
      </c>
      <c r="B108" s="191" t="s">
        <v>36</v>
      </c>
      <c r="C108" s="197">
        <f>SUM(C102:C107)</f>
        <v>12500</v>
      </c>
      <c r="D108" s="253" t="s">
        <v>217</v>
      </c>
    </row>
    <row r="109" spans="1:83" s="33" customFormat="1">
      <c r="A109" s="134"/>
      <c r="B109" s="143"/>
      <c r="C109" s="144"/>
      <c r="D109" s="228"/>
    </row>
    <row r="110" spans="1:83" s="34" customFormat="1" ht="34">
      <c r="A110" s="145" t="s">
        <v>162</v>
      </c>
      <c r="B110" s="145" t="s">
        <v>36</v>
      </c>
      <c r="C110" s="146">
        <f>SUM(C12, C26, C49, C57, C63, C78, C86, C94, C100, C108)</f>
        <v>815630</v>
      </c>
      <c r="D110" s="254" t="s">
        <v>222</v>
      </c>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c r="BT110" s="33"/>
      <c r="BU110" s="33"/>
      <c r="BV110" s="33"/>
      <c r="BW110" s="33"/>
      <c r="BX110" s="33"/>
      <c r="BY110" s="33"/>
      <c r="BZ110" s="33"/>
      <c r="CA110" s="33"/>
      <c r="CB110" s="33"/>
      <c r="CC110" s="33"/>
      <c r="CD110" s="33"/>
      <c r="CE110" s="33"/>
    </row>
    <row r="111" spans="1:83" s="33" customFormat="1">
      <c r="A111" s="47"/>
      <c r="B111" s="47"/>
      <c r="C111" s="147"/>
      <c r="D111" s="228"/>
    </row>
    <row r="112" spans="1:83" s="34" customFormat="1" ht="95" customHeight="1">
      <c r="A112" s="30" t="s">
        <v>86</v>
      </c>
      <c r="B112" s="31" t="s">
        <v>86</v>
      </c>
      <c r="C112" s="32">
        <v>6000</v>
      </c>
      <c r="D112" s="229" t="s">
        <v>197</v>
      </c>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3"/>
      <c r="CA112" s="33"/>
      <c r="CB112" s="33"/>
      <c r="CC112" s="33"/>
      <c r="CD112" s="33"/>
      <c r="CE112" s="33"/>
    </row>
    <row r="113" spans="1:83" s="33" customFormat="1">
      <c r="A113" s="134"/>
      <c r="B113" s="143"/>
      <c r="C113" s="144"/>
      <c r="D113" s="230"/>
    </row>
    <row r="114" spans="1:83" s="33" customFormat="1" ht="17">
      <c r="A114" s="148" t="s">
        <v>61</v>
      </c>
      <c r="B114" s="149" t="s">
        <v>84</v>
      </c>
      <c r="C114" s="150">
        <f>SUM(C110, C112)</f>
        <v>821630</v>
      </c>
      <c r="D114" s="231" t="s">
        <v>15</v>
      </c>
    </row>
    <row r="115" spans="1:83">
      <c r="C115" s="151"/>
      <c r="D115" s="232"/>
    </row>
    <row r="116" spans="1:83" s="153" customFormat="1" ht="21">
      <c r="A116" s="279" t="s">
        <v>74</v>
      </c>
      <c r="B116" s="279"/>
      <c r="C116" s="279"/>
      <c r="D116" s="279"/>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2"/>
      <c r="AP116" s="152"/>
      <c r="AQ116" s="152"/>
      <c r="AR116" s="152"/>
      <c r="AS116" s="152"/>
      <c r="AT116" s="152"/>
      <c r="AU116" s="152"/>
      <c r="AV116" s="152"/>
      <c r="AW116" s="152"/>
      <c r="AX116" s="152"/>
      <c r="AY116" s="152"/>
      <c r="AZ116" s="152"/>
      <c r="BA116" s="152"/>
      <c r="BB116" s="152"/>
      <c r="BC116" s="152"/>
      <c r="BD116" s="152"/>
      <c r="BE116" s="152"/>
      <c r="BF116" s="152"/>
      <c r="BG116" s="152"/>
      <c r="BH116" s="152"/>
      <c r="BI116" s="152"/>
      <c r="BJ116" s="152"/>
      <c r="BK116" s="152"/>
      <c r="BL116" s="152"/>
      <c r="BM116" s="152"/>
      <c r="BN116" s="152"/>
      <c r="BO116" s="152"/>
      <c r="BP116" s="152"/>
      <c r="BQ116" s="152"/>
      <c r="BR116" s="152"/>
      <c r="BS116" s="152"/>
      <c r="BT116" s="152"/>
      <c r="BU116" s="152"/>
      <c r="BV116" s="152"/>
      <c r="BW116" s="152"/>
      <c r="BX116" s="152"/>
      <c r="BY116" s="152"/>
      <c r="BZ116" s="152"/>
      <c r="CA116" s="152"/>
      <c r="CB116" s="152"/>
      <c r="CC116" s="152"/>
      <c r="CD116" s="152"/>
      <c r="CE116" s="152"/>
    </row>
    <row r="117" spans="1:83">
      <c r="C117" s="151"/>
      <c r="D117" s="232"/>
    </row>
    <row r="118" spans="1:83" s="156" customFormat="1" ht="34">
      <c r="A118" s="154" t="s">
        <v>76</v>
      </c>
      <c r="B118" s="155" t="s">
        <v>77</v>
      </c>
      <c r="C118" s="187" t="s">
        <v>268</v>
      </c>
      <c r="D118" s="233" t="s">
        <v>62</v>
      </c>
    </row>
    <row r="119" spans="1:83" ht="17">
      <c r="A119" s="157"/>
      <c r="B119" s="158" t="s">
        <v>67</v>
      </c>
      <c r="C119" s="159">
        <v>553909</v>
      </c>
      <c r="D119" s="213" t="s">
        <v>269</v>
      </c>
    </row>
    <row r="120" spans="1:83" s="148" customFormat="1" ht="34">
      <c r="A120" s="157"/>
      <c r="B120" s="158" t="s">
        <v>63</v>
      </c>
      <c r="C120" s="159">
        <v>-20000</v>
      </c>
      <c r="D120" s="273"/>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row>
    <row r="121" spans="1:83" s="163" customFormat="1" ht="17">
      <c r="A121" s="160" t="s">
        <v>75</v>
      </c>
      <c r="B121" s="161" t="s">
        <v>78</v>
      </c>
      <c r="C121" s="162">
        <f>SUM(C119:C120)</f>
        <v>533909</v>
      </c>
      <c r="D121" s="234"/>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c r="BS121" s="33"/>
      <c r="BT121" s="33"/>
      <c r="BU121" s="33"/>
      <c r="BV121" s="33"/>
      <c r="BW121" s="33"/>
      <c r="BX121" s="33"/>
      <c r="BY121" s="33"/>
      <c r="BZ121" s="33"/>
      <c r="CA121" s="33"/>
      <c r="CB121" s="33"/>
      <c r="CC121" s="33"/>
      <c r="CD121" s="33"/>
      <c r="CE121" s="33"/>
    </row>
    <row r="122" spans="1:83">
      <c r="A122" s="157"/>
      <c r="B122" s="158"/>
      <c r="C122" s="159"/>
      <c r="D122" s="213"/>
    </row>
    <row r="123" spans="1:83" s="163" customFormat="1" ht="34">
      <c r="A123" s="160" t="s">
        <v>75</v>
      </c>
      <c r="B123" s="264" t="s">
        <v>64</v>
      </c>
      <c r="C123" s="200">
        <v>115000</v>
      </c>
      <c r="D123" s="271" t="s">
        <v>237</v>
      </c>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c r="BS123" s="33"/>
      <c r="BT123" s="33"/>
      <c r="BU123" s="33"/>
      <c r="BV123" s="33"/>
      <c r="BW123" s="33"/>
      <c r="BX123" s="33"/>
      <c r="BY123" s="33"/>
      <c r="BZ123" s="33"/>
      <c r="CA123" s="33"/>
      <c r="CB123" s="33"/>
      <c r="CC123" s="33"/>
      <c r="CD123" s="33"/>
      <c r="CE123" s="33"/>
    </row>
    <row r="124" spans="1:83" s="59" customFormat="1">
      <c r="A124" s="157"/>
      <c r="B124" s="158"/>
      <c r="C124" s="159"/>
      <c r="D124" s="213"/>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c r="BS124" s="47"/>
      <c r="BT124" s="47"/>
      <c r="BU124" s="47"/>
      <c r="BV124" s="47"/>
      <c r="BW124" s="47"/>
      <c r="BX124" s="47"/>
      <c r="BY124" s="47"/>
      <c r="BZ124" s="47"/>
      <c r="CA124" s="47"/>
      <c r="CB124" s="47"/>
      <c r="CC124" s="47"/>
      <c r="CD124" s="47"/>
      <c r="CE124" s="47"/>
    </row>
    <row r="125" spans="1:83" s="199" customFormat="1" ht="17">
      <c r="A125" s="198" t="s">
        <v>75</v>
      </c>
      <c r="B125" s="199" t="s">
        <v>58</v>
      </c>
      <c r="C125" s="200">
        <v>1000</v>
      </c>
      <c r="D125" s="263" t="s">
        <v>232</v>
      </c>
      <c r="E125" s="201"/>
      <c r="F125" s="201"/>
      <c r="G125" s="201"/>
      <c r="H125" s="201"/>
      <c r="I125" s="201"/>
      <c r="J125" s="201"/>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201"/>
      <c r="AP125" s="201"/>
      <c r="AQ125" s="201"/>
      <c r="AR125" s="201"/>
      <c r="AS125" s="201"/>
      <c r="AT125" s="201"/>
      <c r="AU125" s="201"/>
      <c r="AV125" s="201"/>
      <c r="AW125" s="201"/>
      <c r="AX125" s="201"/>
      <c r="AY125" s="201"/>
      <c r="AZ125" s="201"/>
      <c r="BA125" s="201"/>
      <c r="BB125" s="201"/>
      <c r="BC125" s="201"/>
      <c r="BD125" s="201"/>
      <c r="BE125" s="201"/>
      <c r="BF125" s="201"/>
      <c r="BG125" s="201"/>
      <c r="BH125" s="201"/>
      <c r="BI125" s="201"/>
      <c r="BJ125" s="201"/>
      <c r="BK125" s="201"/>
      <c r="BL125" s="201"/>
      <c r="BM125" s="201"/>
      <c r="BN125" s="201"/>
      <c r="BO125" s="201"/>
      <c r="BP125" s="201"/>
      <c r="BQ125" s="201"/>
      <c r="BR125" s="201"/>
      <c r="BS125" s="201"/>
      <c r="BT125" s="201"/>
      <c r="BU125" s="201"/>
      <c r="BV125" s="201"/>
      <c r="BW125" s="201"/>
      <c r="BX125" s="201"/>
      <c r="BY125" s="201"/>
      <c r="BZ125" s="201"/>
      <c r="CA125" s="201"/>
      <c r="CB125" s="201"/>
      <c r="CC125" s="201"/>
      <c r="CD125" s="201"/>
      <c r="CE125" s="201"/>
    </row>
    <row r="126" spans="1:83" s="148" customFormat="1">
      <c r="A126" s="47"/>
      <c r="B126" s="164"/>
      <c r="C126" s="128"/>
      <c r="D126" s="221"/>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47"/>
      <c r="BM126" s="47"/>
      <c r="BN126" s="47"/>
      <c r="BO126" s="47"/>
      <c r="BP126" s="47"/>
      <c r="BQ126" s="47"/>
      <c r="BR126" s="47"/>
      <c r="BS126" s="47"/>
      <c r="BT126" s="47"/>
      <c r="BU126" s="47"/>
      <c r="BV126" s="47"/>
      <c r="BW126" s="47"/>
      <c r="BX126" s="47"/>
      <c r="BY126" s="47"/>
      <c r="BZ126" s="47"/>
      <c r="CA126" s="47"/>
      <c r="CB126" s="47"/>
      <c r="CC126" s="47"/>
      <c r="CD126" s="47"/>
      <c r="CE126" s="47"/>
    </row>
    <row r="127" spans="1:83" s="169" customFormat="1" ht="17">
      <c r="A127" s="165" t="s">
        <v>75</v>
      </c>
      <c r="B127" s="166" t="s">
        <v>36</v>
      </c>
      <c r="C127" s="167">
        <f>SUM(C121, C123, C125)</f>
        <v>649909</v>
      </c>
      <c r="D127" s="235"/>
      <c r="E127" s="168"/>
      <c r="F127" s="168"/>
      <c r="G127" s="168"/>
      <c r="H127" s="168"/>
      <c r="I127" s="168"/>
      <c r="J127" s="168"/>
      <c r="K127" s="168"/>
      <c r="L127" s="168"/>
      <c r="M127" s="168"/>
      <c r="N127" s="168"/>
      <c r="O127" s="168"/>
      <c r="P127" s="168"/>
      <c r="Q127" s="168"/>
      <c r="R127" s="168"/>
      <c r="S127" s="168"/>
      <c r="T127" s="168"/>
      <c r="U127" s="168"/>
      <c r="V127" s="168"/>
      <c r="W127" s="168"/>
      <c r="X127" s="168"/>
      <c r="Y127" s="168"/>
      <c r="Z127" s="168"/>
      <c r="AA127" s="168"/>
      <c r="AB127" s="168"/>
      <c r="AC127" s="168"/>
      <c r="AD127" s="168"/>
      <c r="AE127" s="168"/>
      <c r="AF127" s="168"/>
      <c r="AG127" s="168"/>
      <c r="AH127" s="168"/>
      <c r="AI127" s="168"/>
      <c r="AJ127" s="168"/>
      <c r="AK127" s="168"/>
      <c r="AL127" s="168"/>
      <c r="AM127" s="168"/>
      <c r="AN127" s="168"/>
      <c r="AO127" s="168"/>
      <c r="AP127" s="168"/>
      <c r="AQ127" s="168"/>
      <c r="AR127" s="168"/>
      <c r="AS127" s="168"/>
      <c r="AT127" s="168"/>
      <c r="AU127" s="168"/>
      <c r="AV127" s="168"/>
      <c r="AW127" s="168"/>
      <c r="AX127" s="168"/>
      <c r="AY127" s="168"/>
      <c r="AZ127" s="168"/>
      <c r="BA127" s="168"/>
      <c r="BB127" s="168"/>
      <c r="BC127" s="168"/>
      <c r="BD127" s="168"/>
      <c r="BE127" s="168"/>
      <c r="BF127" s="168"/>
      <c r="BG127" s="168"/>
      <c r="BH127" s="168"/>
      <c r="BI127" s="168"/>
      <c r="BJ127" s="168"/>
      <c r="BK127" s="168"/>
      <c r="BL127" s="168"/>
      <c r="BM127" s="168"/>
      <c r="BN127" s="168"/>
      <c r="BO127" s="168"/>
      <c r="BP127" s="168"/>
      <c r="BQ127" s="168"/>
      <c r="BR127" s="168"/>
      <c r="BS127" s="168"/>
      <c r="BT127" s="168"/>
      <c r="BU127" s="168"/>
      <c r="BV127" s="168"/>
      <c r="BW127" s="168"/>
      <c r="BX127" s="168"/>
      <c r="BY127" s="168"/>
      <c r="BZ127" s="168"/>
      <c r="CA127" s="168"/>
      <c r="CB127" s="168"/>
      <c r="CC127" s="168"/>
      <c r="CD127" s="168"/>
      <c r="CE127" s="168"/>
    </row>
    <row r="128" spans="1:83" s="47" customFormat="1">
      <c r="B128" s="164"/>
      <c r="C128" s="128"/>
      <c r="D128" s="221"/>
    </row>
    <row r="129" spans="1:83" s="171" customFormat="1" ht="17">
      <c r="A129" s="170" t="s">
        <v>79</v>
      </c>
      <c r="B129" s="261" t="s">
        <v>233</v>
      </c>
      <c r="C129" s="270">
        <v>0</v>
      </c>
      <c r="D129" s="267" t="s">
        <v>234</v>
      </c>
    </row>
    <row r="130" spans="1:83" s="47" customFormat="1">
      <c r="A130" s="171"/>
      <c r="B130" s="172"/>
      <c r="C130" s="173"/>
      <c r="D130" s="236"/>
    </row>
    <row r="131" spans="1:83" s="47" customFormat="1" ht="20.75" customHeight="1">
      <c r="A131" s="165" t="s">
        <v>79</v>
      </c>
      <c r="B131" s="166" t="s">
        <v>36</v>
      </c>
      <c r="C131" s="167">
        <f>SUM(C129:C129)</f>
        <v>0</v>
      </c>
      <c r="D131" s="237" t="s">
        <v>80</v>
      </c>
    </row>
    <row r="132" spans="1:83" s="47" customFormat="1">
      <c r="B132" s="164"/>
      <c r="C132" s="174"/>
      <c r="D132" s="238"/>
    </row>
    <row r="133" spans="1:83" s="47" customFormat="1" ht="17">
      <c r="A133" s="145" t="s">
        <v>82</v>
      </c>
      <c r="B133" s="175" t="s">
        <v>36</v>
      </c>
      <c r="C133" s="167">
        <v>16000</v>
      </c>
      <c r="D133" s="239" t="s">
        <v>72</v>
      </c>
    </row>
    <row r="134" spans="1:83" s="47" customFormat="1">
      <c r="B134" s="164"/>
      <c r="C134" s="174"/>
      <c r="D134" s="238"/>
    </row>
    <row r="135" spans="1:83" s="33" customFormat="1" ht="51.75" customHeight="1">
      <c r="A135" s="165" t="s">
        <v>81</v>
      </c>
      <c r="B135" s="265" t="s">
        <v>36</v>
      </c>
      <c r="C135" s="167">
        <v>5000</v>
      </c>
      <c r="D135" s="266" t="s">
        <v>68</v>
      </c>
    </row>
    <row r="137" spans="1:83" s="171" customFormat="1" ht="17">
      <c r="A137" s="165" t="s">
        <v>239</v>
      </c>
      <c r="B137" s="188" t="s">
        <v>36</v>
      </c>
      <c r="C137" s="167">
        <v>150800</v>
      </c>
      <c r="D137" s="278" t="s">
        <v>270</v>
      </c>
    </row>
    <row r="138" spans="1:83" s="59" customFormat="1">
      <c r="B138" s="60"/>
      <c r="C138" s="151"/>
      <c r="D138" s="240"/>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row>
    <row r="139" spans="1:83" s="176" customFormat="1" ht="17">
      <c r="A139" s="176" t="s">
        <v>83</v>
      </c>
      <c r="B139" s="177" t="s">
        <v>36</v>
      </c>
      <c r="C139" s="178">
        <f>SUM(C127, C131, C133, C135, C137)</f>
        <v>821709</v>
      </c>
      <c r="D139" s="241"/>
      <c r="E139" s="171"/>
      <c r="F139" s="171"/>
      <c r="G139" s="171"/>
      <c r="H139" s="171"/>
      <c r="I139" s="171"/>
      <c r="J139" s="171"/>
      <c r="K139" s="171"/>
      <c r="L139" s="171"/>
      <c r="M139" s="171"/>
      <c r="N139" s="171"/>
      <c r="O139" s="171"/>
      <c r="P139" s="171"/>
      <c r="Q139" s="171"/>
      <c r="R139" s="171"/>
      <c r="S139" s="171"/>
      <c r="T139" s="171"/>
      <c r="U139" s="171"/>
      <c r="V139" s="171"/>
      <c r="W139" s="171"/>
      <c r="X139" s="171"/>
      <c r="Y139" s="171"/>
      <c r="Z139" s="171"/>
      <c r="AA139" s="171"/>
      <c r="AB139" s="171"/>
      <c r="AC139" s="171"/>
      <c r="AD139" s="171"/>
      <c r="AE139" s="171"/>
      <c r="AF139" s="171"/>
      <c r="AG139" s="171"/>
      <c r="AH139" s="171"/>
      <c r="AI139" s="171"/>
      <c r="AJ139" s="171"/>
      <c r="AK139" s="171"/>
      <c r="AL139" s="171"/>
      <c r="AM139" s="171"/>
      <c r="AN139" s="171"/>
      <c r="AO139" s="171"/>
      <c r="AP139" s="171"/>
      <c r="AQ139" s="171"/>
      <c r="AR139" s="171"/>
      <c r="AS139" s="171"/>
      <c r="AT139" s="171"/>
      <c r="AU139" s="171"/>
      <c r="AV139" s="171"/>
      <c r="AW139" s="171"/>
      <c r="AX139" s="171"/>
      <c r="AY139" s="171"/>
      <c r="AZ139" s="171"/>
      <c r="BA139" s="171"/>
      <c r="BB139" s="171"/>
      <c r="BC139" s="171"/>
      <c r="BD139" s="171"/>
      <c r="BE139" s="171"/>
      <c r="BF139" s="171"/>
      <c r="BG139" s="171"/>
      <c r="BH139" s="171"/>
      <c r="BI139" s="171"/>
      <c r="BJ139" s="171"/>
      <c r="BK139" s="171"/>
      <c r="BL139" s="171"/>
      <c r="BM139" s="171"/>
      <c r="BN139" s="171"/>
      <c r="BO139" s="171"/>
      <c r="BP139" s="171"/>
      <c r="BQ139" s="171"/>
      <c r="BR139" s="171"/>
      <c r="BS139" s="171"/>
      <c r="BT139" s="171"/>
      <c r="BU139" s="171"/>
      <c r="BV139" s="171"/>
      <c r="BW139" s="171"/>
      <c r="BX139" s="171"/>
      <c r="BY139" s="171"/>
      <c r="BZ139" s="171"/>
      <c r="CA139" s="171"/>
      <c r="CB139" s="171"/>
      <c r="CC139" s="171"/>
      <c r="CD139" s="171"/>
      <c r="CE139" s="171"/>
    </row>
    <row r="140" spans="1:83" s="49" customFormat="1">
      <c r="A140" s="59"/>
      <c r="B140" s="60"/>
      <c r="C140" s="179"/>
      <c r="D140" s="242"/>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c r="CA140" s="47"/>
      <c r="CB140" s="47"/>
      <c r="CC140" s="47"/>
      <c r="CD140" s="47"/>
      <c r="CE140" s="47"/>
    </row>
    <row r="141" spans="1:83" s="183" customFormat="1" ht="34">
      <c r="A141" s="180" t="s">
        <v>87</v>
      </c>
      <c r="B141" s="181" t="s">
        <v>85</v>
      </c>
      <c r="C141" s="182">
        <f>SUM(C139-C114)</f>
        <v>79</v>
      </c>
      <c r="D141" s="24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row>
  </sheetData>
  <mergeCells count="1">
    <mergeCell ref="A116:D116"/>
  </mergeCells>
  <phoneticPr fontId="28" type="noConversion"/>
  <dataValidations disablePrompts="1" count="1">
    <dataValidation type="list" allowBlank="1" showInputMessage="1" showErrorMessage="1" errorTitle="Invalid Data" error="If you need to add a new category to this list, you can add new list items to the Budget Category Lookup column on the worksheet named Lookup Lists." sqref="B27 A2:A13 A137:A141 A57 A65:A78 A59:A63 A80:A135" xr:uid="{00000000-0002-0000-0200-000000000000}">
      <formula1>BudgetCategory</formula1>
    </dataValidation>
  </dataValidations>
  <printOptions headings="1" gridLines="1"/>
  <pageMargins left="0.25" right="0.25037537537537502" top="0.5" bottom="0.5" header="0.3" footer="0.3"/>
  <pageSetup scale="87" orientation="landscape" horizontalDpi="1200" verticalDpi="1200"/>
  <headerFooter>
    <oddHeader>&amp;L&amp;"-,Bold"PROPOSED 2021 Financial Plan (Operating Budget)&amp;C&amp;"-,Bold"Calvary Baptist Church of Denver&amp;R&amp;"System Font,Bold"&amp;10&amp;K000000Approved by the Congregation on January 27, 2021</oddHeader>
  </headerFooter>
  <tableParts count="1">
    <tablePart r:id="rId1"/>
  </tableParts>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11" defaultRowHeight="16"/>
  <sheetData/>
  <pageMargins left="0.7" right="0.7" top="0.75" bottom="0.75" header="0.3" footer="0.3"/>
  <pageSetup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
  <sheetViews>
    <sheetView showGridLines="0" workbookViewId="0">
      <selection activeCell="A18" sqref="A18"/>
    </sheetView>
  </sheetViews>
  <sheetFormatPr baseColWidth="10" defaultColWidth="8.83203125" defaultRowHeight="16"/>
  <cols>
    <col min="1" max="1" width="25.1640625" customWidth="1"/>
  </cols>
  <sheetData>
    <row r="1" spans="1:4">
      <c r="A1" t="s">
        <v>10</v>
      </c>
    </row>
    <row r="2" spans="1:4">
      <c r="A2" t="s">
        <v>22</v>
      </c>
    </row>
    <row r="3" spans="1:4">
      <c r="A3" t="s">
        <v>23</v>
      </c>
    </row>
    <row r="4" spans="1:4">
      <c r="A4" t="s">
        <v>37</v>
      </c>
    </row>
    <row r="5" spans="1:4">
      <c r="A5" t="s">
        <v>26</v>
      </c>
    </row>
    <row r="6" spans="1:4">
      <c r="A6" t="s">
        <v>24</v>
      </c>
    </row>
    <row r="7" spans="1:4">
      <c r="A7" t="s">
        <v>25</v>
      </c>
    </row>
    <row r="8" spans="1:4">
      <c r="A8" t="s">
        <v>38</v>
      </c>
    </row>
    <row r="9" spans="1:4">
      <c r="A9" t="s">
        <v>27</v>
      </c>
    </row>
    <row r="10" spans="1:4">
      <c r="A10" t="s">
        <v>28</v>
      </c>
    </row>
    <row r="11" spans="1:4">
      <c r="A11" t="s">
        <v>29</v>
      </c>
    </row>
    <row r="12" spans="1:4">
      <c r="A12" t="s">
        <v>30</v>
      </c>
    </row>
    <row r="13" spans="1:4">
      <c r="A13" s="1" t="s">
        <v>31</v>
      </c>
    </row>
    <row r="14" spans="1:4">
      <c r="A14" s="1" t="s">
        <v>42</v>
      </c>
    </row>
    <row r="15" spans="1:4">
      <c r="A15" s="1" t="s">
        <v>43</v>
      </c>
    </row>
    <row r="16" spans="1:4">
      <c r="A16" s="1" t="s">
        <v>44</v>
      </c>
    </row>
    <row r="17" spans="1:1">
      <c r="A17" s="1" t="s">
        <v>59</v>
      </c>
    </row>
    <row r="18" spans="1:1">
      <c r="A18" s="1"/>
    </row>
  </sheetData>
  <pageMargins left="0.7" right="0.7" top="0.75" bottom="0.75" header="0.3" footer="0.3"/>
  <legacy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Sheet1</vt:lpstr>
      <vt:lpstr>Budget Report</vt:lpstr>
      <vt:lpstr>Budget Details</vt:lpstr>
      <vt:lpstr>Sheet2</vt:lpstr>
      <vt:lpstr>Lookup Lists</vt:lpstr>
      <vt:lpstr>BudgetCategory</vt:lpstr>
      <vt:lpstr>'Budget Details'!Print_Area</vt:lpstr>
      <vt:lpstr>'Budget Report'!Print_Area</vt:lpstr>
      <vt:lpstr>'Budget Details'!Print_Titles</vt:lpstr>
      <vt:lpstr>'Budget 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Johnson</dc:creator>
  <cp:lastModifiedBy>Microsoft Office User</cp:lastModifiedBy>
  <cp:lastPrinted>2020-01-16T03:35:17Z</cp:lastPrinted>
  <dcterms:created xsi:type="dcterms:W3CDTF">2010-03-18T14:33:29Z</dcterms:created>
  <dcterms:modified xsi:type="dcterms:W3CDTF">2021-01-29T02:49:39Z</dcterms:modified>
</cp:coreProperties>
</file>